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sophieosullivan/Desktop/"/>
    </mc:Choice>
  </mc:AlternateContent>
  <xr:revisionPtr revIDLastSave="0" documentId="8_{2063A6BB-5D54-5941-974D-1FD4C61B3C9A}" xr6:coauthVersionLast="47" xr6:coauthVersionMax="47" xr10:uidLastSave="{00000000-0000-0000-0000-000000000000}"/>
  <bookViews>
    <workbookView xWindow="-80" yWindow="760" windowWidth="22120" windowHeight="17240" tabRatio="960" xr2:uid="{00000000-000D-0000-FFFF-FFFF00000000}"/>
  </bookViews>
  <sheets>
    <sheet name="GER Treatm Cost Calc (FY27)" sheetId="14" r:id="rId1"/>
  </sheets>
  <definedNames>
    <definedName name="_xlnm._FilterDatabase" localSheetId="0" hidden="1">'GER Treatm Cost Calc (FY27)'!$A$2:$X$77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U77" i="14" l="1"/>
  <c r="V77" i="14" s="1"/>
  <c r="S77" i="14"/>
  <c r="Q77" i="14"/>
  <c r="X77" i="14" s="1"/>
  <c r="O77" i="14"/>
  <c r="U76" i="14"/>
  <c r="V76" i="14" s="1"/>
  <c r="S76" i="14"/>
  <c r="Q76" i="14"/>
  <c r="X76" i="14" s="1"/>
  <c r="O76" i="14"/>
  <c r="U75" i="14"/>
  <c r="V75" i="14" s="1"/>
  <c r="S75" i="14"/>
  <c r="Q75" i="14"/>
  <c r="X75" i="14" s="1"/>
  <c r="O75" i="14"/>
  <c r="U74" i="14"/>
  <c r="V74" i="14" s="1"/>
  <c r="S74" i="14"/>
  <c r="Q74" i="14"/>
  <c r="X74" i="14" s="1"/>
  <c r="O74" i="14"/>
  <c r="U73" i="14"/>
  <c r="V73" i="14" s="1"/>
  <c r="S73" i="14"/>
  <c r="Q73" i="14"/>
  <c r="X73" i="14" s="1"/>
  <c r="O73" i="14"/>
  <c r="U72" i="14"/>
  <c r="V72" i="14" s="1"/>
  <c r="S72" i="14"/>
  <c r="Q72" i="14"/>
  <c r="X72" i="14" s="1"/>
  <c r="O72" i="14"/>
  <c r="U71" i="14"/>
  <c r="V71" i="14" s="1"/>
  <c r="S71" i="14"/>
  <c r="Q71" i="14"/>
  <c r="X71" i="14" s="1"/>
  <c r="O71" i="14"/>
  <c r="U70" i="14"/>
  <c r="V70" i="14" s="1"/>
  <c r="S70" i="14"/>
  <c r="Q70" i="14"/>
  <c r="X70" i="14" s="1"/>
  <c r="O70" i="14"/>
  <c r="U69" i="14"/>
  <c r="V69" i="14" s="1"/>
  <c r="S69" i="14"/>
  <c r="Q69" i="14"/>
  <c r="X69" i="14" s="1"/>
  <c r="O69" i="14"/>
  <c r="U68" i="14"/>
  <c r="V68" i="14" s="1"/>
  <c r="S68" i="14"/>
  <c r="Q68" i="14"/>
  <c r="X68" i="14" s="1"/>
  <c r="O68" i="14"/>
  <c r="U67" i="14"/>
  <c r="V67" i="14" s="1"/>
  <c r="S67" i="14"/>
  <c r="Q67" i="14"/>
  <c r="X67" i="14" s="1"/>
  <c r="O67" i="14"/>
  <c r="U66" i="14"/>
  <c r="V66" i="14" s="1"/>
  <c r="S66" i="14"/>
  <c r="Q66" i="14"/>
  <c r="X66" i="14" s="1"/>
  <c r="O66" i="14"/>
  <c r="U65" i="14"/>
  <c r="V65" i="14" s="1"/>
  <c r="S65" i="14"/>
  <c r="Q65" i="14"/>
  <c r="X65" i="14" s="1"/>
  <c r="O65" i="14"/>
  <c r="U64" i="14"/>
  <c r="V64" i="14" s="1"/>
  <c r="S64" i="14"/>
  <c r="Q64" i="14"/>
  <c r="X64" i="14" s="1"/>
  <c r="O64" i="14"/>
  <c r="U63" i="14"/>
  <c r="V63" i="14" s="1"/>
  <c r="S63" i="14"/>
  <c r="Q63" i="14"/>
  <c r="X63" i="14" s="1"/>
  <c r="O63" i="14"/>
  <c r="U62" i="14"/>
  <c r="V62" i="14" s="1"/>
  <c r="S62" i="14"/>
  <c r="Q62" i="14"/>
  <c r="X62" i="14" s="1"/>
  <c r="O62" i="14"/>
  <c r="U61" i="14"/>
  <c r="V61" i="14" s="1"/>
  <c r="S61" i="14"/>
  <c r="Q61" i="14"/>
  <c r="X61" i="14" s="1"/>
  <c r="O61" i="14"/>
  <c r="U60" i="14"/>
  <c r="V60" i="14" s="1"/>
  <c r="S60" i="14"/>
  <c r="Q60" i="14"/>
  <c r="X60" i="14" s="1"/>
  <c r="O60" i="14"/>
  <c r="U59" i="14"/>
  <c r="V59" i="14" s="1"/>
  <c r="S59" i="14"/>
  <c r="Q59" i="14"/>
  <c r="X59" i="14" s="1"/>
  <c r="O59" i="14"/>
  <c r="U58" i="14"/>
  <c r="V58" i="14" s="1"/>
  <c r="Q58" i="14"/>
  <c r="X58" i="14" s="1"/>
  <c r="O58" i="14"/>
  <c r="U57" i="14"/>
  <c r="V57" i="14" s="1"/>
  <c r="S57" i="14"/>
  <c r="Q57" i="14"/>
  <c r="X57" i="14" s="1"/>
  <c r="O57" i="14"/>
  <c r="U56" i="14"/>
  <c r="V56" i="14" s="1"/>
  <c r="S56" i="14"/>
  <c r="Q56" i="14"/>
  <c r="X56" i="14" s="1"/>
  <c r="O56" i="14"/>
  <c r="U55" i="14"/>
  <c r="V55" i="14" s="1"/>
  <c r="S55" i="14"/>
  <c r="Q55" i="14"/>
  <c r="X55" i="14" s="1"/>
  <c r="O55" i="14"/>
  <c r="U54" i="14"/>
  <c r="V54" i="14" s="1"/>
  <c r="S54" i="14"/>
  <c r="Q54" i="14"/>
  <c r="X54" i="14" s="1"/>
  <c r="O54" i="14"/>
  <c r="U53" i="14"/>
  <c r="V53" i="14" s="1"/>
  <c r="S53" i="14"/>
  <c r="Q53" i="14"/>
  <c r="X53" i="14" s="1"/>
  <c r="O53" i="14"/>
  <c r="U52" i="14"/>
  <c r="V52" i="14" s="1"/>
  <c r="S52" i="14"/>
  <c r="Q52" i="14"/>
  <c r="X52" i="14" s="1"/>
  <c r="O52" i="14"/>
  <c r="U51" i="14"/>
  <c r="V51" i="14" s="1"/>
  <c r="S51" i="14"/>
  <c r="Q51" i="14"/>
  <c r="X51" i="14" s="1"/>
  <c r="O51" i="14"/>
  <c r="U50" i="14"/>
  <c r="V50" i="14" s="1"/>
  <c r="S50" i="14"/>
  <c r="Q50" i="14"/>
  <c r="X50" i="14" s="1"/>
  <c r="O50" i="14"/>
  <c r="U49" i="14"/>
  <c r="V49" i="14" s="1"/>
  <c r="S49" i="14"/>
  <c r="Q49" i="14"/>
  <c r="X49" i="14" s="1"/>
  <c r="O49" i="14"/>
  <c r="U48" i="14"/>
  <c r="V48" i="14" s="1"/>
  <c r="S48" i="14"/>
  <c r="Q48" i="14"/>
  <c r="X48" i="14" s="1"/>
  <c r="O48" i="14"/>
  <c r="U47" i="14"/>
  <c r="V47" i="14" s="1"/>
  <c r="S47" i="14"/>
  <c r="Q47" i="14"/>
  <c r="X47" i="14" s="1"/>
  <c r="O47" i="14"/>
  <c r="U46" i="14"/>
  <c r="V46" i="14" s="1"/>
  <c r="S46" i="14"/>
  <c r="Q46" i="14"/>
  <c r="X46" i="14" s="1"/>
  <c r="O46" i="14"/>
  <c r="U45" i="14"/>
  <c r="V45" i="14" s="1"/>
  <c r="S45" i="14"/>
  <c r="Q45" i="14"/>
  <c r="X45" i="14" s="1"/>
  <c r="O45" i="14"/>
  <c r="U44" i="14"/>
  <c r="V44" i="14" s="1"/>
  <c r="S44" i="14"/>
  <c r="Q44" i="14"/>
  <c r="X44" i="14" s="1"/>
  <c r="O44" i="14"/>
  <c r="U43" i="14"/>
  <c r="V43" i="14" s="1"/>
  <c r="S43" i="14"/>
  <c r="Q43" i="14"/>
  <c r="X43" i="14" s="1"/>
  <c r="O43" i="14"/>
  <c r="U42" i="14"/>
  <c r="V42" i="14" s="1"/>
  <c r="S42" i="14"/>
  <c r="Q42" i="14"/>
  <c r="X42" i="14" s="1"/>
  <c r="O42" i="14"/>
  <c r="U41" i="14"/>
  <c r="V41" i="14" s="1"/>
  <c r="S41" i="14"/>
  <c r="Q41" i="14"/>
  <c r="X41" i="14" s="1"/>
  <c r="O41" i="14"/>
  <c r="U40" i="14"/>
  <c r="V40" i="14" s="1"/>
  <c r="S40" i="14"/>
  <c r="Q40" i="14"/>
  <c r="X40" i="14" s="1"/>
  <c r="O40" i="14"/>
  <c r="U39" i="14"/>
  <c r="V39" i="14" s="1"/>
  <c r="S39" i="14"/>
  <c r="Q39" i="14"/>
  <c r="X39" i="14" s="1"/>
  <c r="O39" i="14"/>
  <c r="U38" i="14"/>
  <c r="V38" i="14" s="1"/>
  <c r="S38" i="14"/>
  <c r="Q38" i="14"/>
  <c r="X38" i="14" s="1"/>
  <c r="O38" i="14"/>
  <c r="U37" i="14"/>
  <c r="V37" i="14" s="1"/>
  <c r="S37" i="14"/>
  <c r="Q37" i="14"/>
  <c r="X37" i="14" s="1"/>
  <c r="O37" i="14"/>
  <c r="U36" i="14"/>
  <c r="V36" i="14" s="1"/>
  <c r="S36" i="14"/>
  <c r="Q36" i="14"/>
  <c r="X36" i="14" s="1"/>
  <c r="O36" i="14"/>
  <c r="U35" i="14"/>
  <c r="V35" i="14" s="1"/>
  <c r="S35" i="14"/>
  <c r="Q35" i="14"/>
  <c r="X35" i="14" s="1"/>
  <c r="O35" i="14"/>
  <c r="U34" i="14"/>
  <c r="V34" i="14" s="1"/>
  <c r="S34" i="14"/>
  <c r="Q34" i="14"/>
  <c r="X34" i="14" s="1"/>
  <c r="O34" i="14"/>
  <c r="U33" i="14"/>
  <c r="V33" i="14" s="1"/>
  <c r="S33" i="14"/>
  <c r="Q33" i="14"/>
  <c r="X33" i="14" s="1"/>
  <c r="O33" i="14"/>
  <c r="U32" i="14"/>
  <c r="V32" i="14" s="1"/>
  <c r="S32" i="14"/>
  <c r="Q32" i="14"/>
  <c r="X32" i="14" s="1"/>
  <c r="O32" i="14"/>
  <c r="U31" i="14"/>
  <c r="V31" i="14" s="1"/>
  <c r="S31" i="14"/>
  <c r="Q31" i="14"/>
  <c r="X31" i="14" s="1"/>
  <c r="O31" i="14"/>
  <c r="U30" i="14"/>
  <c r="V30" i="14" s="1"/>
  <c r="S30" i="14"/>
  <c r="Q30" i="14"/>
  <c r="X30" i="14" s="1"/>
  <c r="O30" i="14"/>
  <c r="S28" i="14"/>
  <c r="S27" i="14"/>
  <c r="S26" i="14"/>
  <c r="V25" i="14"/>
  <c r="S25" i="14"/>
  <c r="Q25" i="14"/>
  <c r="X25" i="14" s="1"/>
  <c r="O25" i="14"/>
  <c r="U24" i="14"/>
  <c r="V24" i="14" s="1"/>
  <c r="S24" i="14"/>
  <c r="Q24" i="14"/>
  <c r="X24" i="14" s="1"/>
  <c r="O24" i="14"/>
  <c r="U23" i="14"/>
  <c r="V23" i="14" s="1"/>
  <c r="S23" i="14"/>
  <c r="Q23" i="14"/>
  <c r="X23" i="14" s="1"/>
  <c r="O23" i="14"/>
  <c r="U22" i="14"/>
  <c r="V22" i="14" s="1"/>
  <c r="S22" i="14"/>
  <c r="Q22" i="14"/>
  <c r="X22" i="14" s="1"/>
  <c r="O22" i="14"/>
  <c r="U21" i="14"/>
  <c r="V21" i="14" s="1"/>
  <c r="S21" i="14"/>
  <c r="Q21" i="14"/>
  <c r="X21" i="14" s="1"/>
  <c r="O21" i="14"/>
  <c r="U20" i="14"/>
  <c r="V20" i="14" s="1"/>
  <c r="S20" i="14"/>
  <c r="Q20" i="14"/>
  <c r="X20" i="14" s="1"/>
  <c r="O20" i="14"/>
  <c r="U19" i="14"/>
  <c r="V19" i="14" s="1"/>
  <c r="S19" i="14"/>
  <c r="Q19" i="14"/>
  <c r="X19" i="14" s="1"/>
  <c r="O19" i="14"/>
  <c r="U18" i="14"/>
  <c r="V18" i="14" s="1"/>
  <c r="S18" i="14"/>
  <c r="Q18" i="14"/>
  <c r="X18" i="14" s="1"/>
  <c r="O18" i="14"/>
  <c r="U17" i="14"/>
  <c r="V17" i="14" s="1"/>
  <c r="S17" i="14"/>
  <c r="Q17" i="14"/>
  <c r="X17" i="14" s="1"/>
  <c r="O17" i="14"/>
  <c r="U16" i="14"/>
  <c r="V16" i="14" s="1"/>
  <c r="S16" i="14"/>
  <c r="Q16" i="14"/>
  <c r="X16" i="14" s="1"/>
  <c r="O16" i="14"/>
  <c r="U15" i="14"/>
  <c r="V15" i="14" s="1"/>
  <c r="S15" i="14"/>
  <c r="Q15" i="14"/>
  <c r="X15" i="14" s="1"/>
  <c r="O15" i="14"/>
  <c r="U14" i="14"/>
  <c r="V14" i="14" s="1"/>
  <c r="S14" i="14"/>
  <c r="Q14" i="14"/>
  <c r="X14" i="14" s="1"/>
  <c r="O14" i="14"/>
  <c r="U13" i="14"/>
  <c r="V13" i="14" s="1"/>
  <c r="S13" i="14"/>
  <c r="Q13" i="14"/>
  <c r="X13" i="14" s="1"/>
  <c r="O13" i="14"/>
  <c r="U12" i="14"/>
  <c r="V12" i="14" s="1"/>
  <c r="S12" i="14"/>
  <c r="Q12" i="14"/>
  <c r="X12" i="14" s="1"/>
  <c r="O12" i="14"/>
  <c r="U11" i="14"/>
  <c r="V11" i="14" s="1"/>
  <c r="S11" i="14"/>
  <c r="Q11" i="14"/>
  <c r="X11" i="14" s="1"/>
  <c r="O11" i="14"/>
  <c r="U10" i="14"/>
  <c r="V10" i="14" s="1"/>
  <c r="S10" i="14"/>
  <c r="Q10" i="14"/>
  <c r="X10" i="14" s="1"/>
  <c r="O10" i="14"/>
  <c r="U9" i="14"/>
  <c r="V9" i="14" s="1"/>
  <c r="S9" i="14"/>
  <c r="Q9" i="14"/>
  <c r="X9" i="14" s="1"/>
  <c r="O9" i="14"/>
  <c r="U8" i="14"/>
  <c r="V8" i="14" s="1"/>
  <c r="S8" i="14"/>
  <c r="Q8" i="14"/>
  <c r="X8" i="14" s="1"/>
  <c r="O8" i="14"/>
  <c r="U7" i="14"/>
  <c r="V7" i="14" s="1"/>
  <c r="S7" i="14"/>
  <c r="Q7" i="14"/>
  <c r="X7" i="14" s="1"/>
  <c r="O7" i="14"/>
  <c r="U6" i="14"/>
  <c r="V6" i="14" s="1"/>
  <c r="S6" i="14"/>
  <c r="Q6" i="14"/>
  <c r="X6" i="14" s="1"/>
  <c r="O6" i="14"/>
  <c r="U5" i="14"/>
  <c r="V5" i="14" s="1"/>
  <c r="S5" i="14"/>
  <c r="Q5" i="14"/>
  <c r="X5" i="14" s="1"/>
  <c r="O5" i="14"/>
  <c r="U4" i="14"/>
  <c r="V4" i="14" s="1"/>
  <c r="S4" i="14"/>
  <c r="Q4" i="14"/>
  <c r="X4" i="14" s="1"/>
  <c r="O4" i="14"/>
  <c r="U3" i="14"/>
  <c r="V3" i="14" s="1"/>
  <c r="S3" i="14"/>
  <c r="Q3" i="14"/>
  <c r="X3" i="14" s="1"/>
  <c r="O3" i="14"/>
  <c r="O29" i="14" l="1"/>
  <c r="Q29" i="14"/>
  <c r="X29" i="14" s="1"/>
  <c r="Q28" i="14"/>
  <c r="X28" i="14" s="1"/>
  <c r="O28" i="14"/>
  <c r="O27" i="14"/>
  <c r="Q27" i="14"/>
  <c r="X27" i="14" s="1"/>
  <c r="Q26" i="14"/>
  <c r="X26" i="14" s="1"/>
  <c r="O26" i="14"/>
  <c r="U28" i="14"/>
  <c r="V28" i="14" s="1"/>
  <c r="U29" i="14"/>
  <c r="V29" i="14" s="1"/>
  <c r="U26" i="14"/>
  <c r="V26" i="14" s="1"/>
  <c r="U27" i="14"/>
  <c r="V27" i="14" s="1"/>
  <c r="X79" i="14" l="1"/>
  <c r="X80" i="14" s="1"/>
  <c r="X81" i="14" l="1"/>
  <c r="X83" i="14" s="1"/>
</calcChain>
</file>

<file path=xl/sharedStrings.xml><?xml version="1.0" encoding="utf-8"?>
<sst xmlns="http://schemas.openxmlformats.org/spreadsheetml/2006/main" count="449" uniqueCount="212">
  <si>
    <t>Gernetic Product Costings FY27</t>
  </si>
  <si>
    <t>STEPS</t>
  </si>
  <si>
    <t>Type</t>
  </si>
  <si>
    <t>SKU</t>
  </si>
  <si>
    <t>Gernetic Product name</t>
  </si>
  <si>
    <t>GERnet treatments</t>
  </si>
  <si>
    <t>Medical dermatology</t>
  </si>
  <si>
    <t>Medispa</t>
  </si>
  <si>
    <t>ESD</t>
  </si>
  <si>
    <t>FI</t>
  </si>
  <si>
    <t>Devices</t>
  </si>
  <si>
    <t xml:space="preserve">Mechanical massages </t>
  </si>
  <si>
    <t>Aesthetic surgery</t>
  </si>
  <si>
    <t>Size</t>
  </si>
  <si>
    <t>Cost per ml/gm</t>
  </si>
  <si>
    <t>Usage in ml/gm</t>
  </si>
  <si>
    <t>Cost per treatment</t>
    <phoneticPr fontId="1" type="noConversion"/>
  </si>
  <si>
    <t>Approx measurement</t>
  </si>
  <si>
    <t>Average ## of treatments</t>
  </si>
  <si>
    <t>WSP Price Ex GST</t>
  </si>
  <si>
    <t>GST</t>
  </si>
  <si>
    <t>Total Cost</t>
  </si>
  <si>
    <t xml:space="preserve"> Qty</t>
  </si>
  <si>
    <t>Cost</t>
  </si>
  <si>
    <t>Immersion</t>
  </si>
  <si>
    <t>R</t>
  </si>
  <si>
    <t>GRS.BATH</t>
  </si>
  <si>
    <t>Bath Salts with Essential Oil</t>
  </si>
  <si>
    <t>‎‎v</t>
  </si>
  <si>
    <t>ml</t>
    <phoneticPr fontId="1" type="noConversion"/>
  </si>
  <si>
    <t>1 tablespoon</t>
  </si>
  <si>
    <t>GSS.ESSC5</t>
  </si>
  <si>
    <t>Essential Oil Cypressus</t>
  </si>
  <si>
    <t>ml</t>
  </si>
  <si>
    <t>3 drops</t>
  </si>
  <si>
    <t>GSS.ESSL5</t>
  </si>
  <si>
    <t>Essential Oil Lavandula</t>
  </si>
  <si>
    <t>GSS.ESSR5</t>
  </si>
  <si>
    <t>Essential Oil Ravensara</t>
  </si>
  <si>
    <t>Preparation</t>
  </si>
  <si>
    <t>GRF.GEN</t>
  </si>
  <si>
    <t>Demaquillant Doucer</t>
  </si>
  <si>
    <t>1/2 teaspoon</t>
  </si>
  <si>
    <t>GSF.DER500</t>
  </si>
  <si>
    <t xml:space="preserve">Derma - Liquid Cleanser </t>
    <phoneticPr fontId="1" type="noConversion"/>
  </si>
  <si>
    <t>GRM.GEL90</t>
  </si>
  <si>
    <t xml:space="preserve">Gel Men </t>
  </si>
  <si>
    <t>GSF.FIB500</t>
  </si>
  <si>
    <t>Fibro Preparing Lotion</t>
  </si>
  <si>
    <t>1 teaspoon</t>
  </si>
  <si>
    <t>GSF.FLO40</t>
  </si>
  <si>
    <t>Flower Acid - Concentrate</t>
  </si>
  <si>
    <t>GSF.PEEL150</t>
  </si>
  <si>
    <t xml:space="preserve">Ger Peel - Exfoliating Cream </t>
  </si>
  <si>
    <t>GSF.GLY500</t>
  </si>
  <si>
    <t>Glyco - Cleansing Milk</t>
    <phoneticPr fontId="1" type="noConversion"/>
  </si>
  <si>
    <t>2 tablespoons</t>
  </si>
  <si>
    <t>GSB.LYM500</t>
  </si>
  <si>
    <t>Lympho - Lotion</t>
    <phoneticPr fontId="1" type="noConversion"/>
  </si>
  <si>
    <t>GRS.MARCB</t>
  </si>
  <si>
    <t>Marine Body Gumming</t>
  </si>
  <si>
    <t>GSF.MARC500</t>
  </si>
  <si>
    <t>Marine Cleansing Gel</t>
    <phoneticPr fontId="1" type="noConversion"/>
  </si>
  <si>
    <t>0.5 teaspoon</t>
  </si>
  <si>
    <t>GRH.MED200</t>
  </si>
  <si>
    <t>Médul Shampoo</t>
    <phoneticPr fontId="1" type="noConversion"/>
  </si>
  <si>
    <t>GSS.PEEL250</t>
  </si>
  <si>
    <t>Salt Peeling - With Essential Oils</t>
  </si>
  <si>
    <t>GSF.SEB500</t>
  </si>
  <si>
    <t>Sebo-Ger Purifying Lotion</t>
  </si>
  <si>
    <t>GSB.SEI500</t>
  </si>
  <si>
    <t>Seino - Lotion</t>
    <phoneticPr fontId="1" type="noConversion"/>
  </si>
  <si>
    <t>Stimulation</t>
  </si>
  <si>
    <t>GSF.CEL50</t>
  </si>
  <si>
    <t>Cells-Life - Serum</t>
    <phoneticPr fontId="1" type="noConversion"/>
  </si>
  <si>
    <t>1/4 teaspoon</t>
  </si>
  <si>
    <t>GRH.CUT+100</t>
  </si>
  <si>
    <t>Cuticul Extra Plus - Lotion</t>
    <phoneticPr fontId="1" type="noConversion"/>
  </si>
  <si>
    <t>GSB.ENDS+</t>
  </si>
  <si>
    <t>Endo Special Plus - Concentrate</t>
    <phoneticPr fontId="1" type="noConversion"/>
  </si>
  <si>
    <t xml:space="preserve">6 sprays </t>
  </si>
  <si>
    <t>GSF.MITS+</t>
  </si>
  <si>
    <t>Mito Special Plus - Concentrate</t>
    <phoneticPr fontId="1" type="noConversion"/>
  </si>
  <si>
    <t>6 sprays</t>
  </si>
  <si>
    <t>GSB.VEIS+</t>
  </si>
  <si>
    <t>Veinulo Special + Concentrate</t>
  </si>
  <si>
    <t xml:space="preserve"> ml</t>
  </si>
  <si>
    <t>Activation</t>
  </si>
  <si>
    <t>GSF.AMPFT</t>
  </si>
  <si>
    <t>Ampoules - Flash Toning- Salon</t>
  </si>
  <si>
    <t>1 ampoule</t>
  </si>
  <si>
    <t>GSF.AMPLE</t>
  </si>
  <si>
    <t>Ampoules - Lift Express - Salon</t>
  </si>
  <si>
    <t>GSF.AMPSI</t>
  </si>
  <si>
    <t>Ampoules - Sensi Boost - Salon</t>
  </si>
  <si>
    <t>GSF.AMPSB</t>
  </si>
  <si>
    <t>Ampoules - Shine Control- Salon</t>
  </si>
  <si>
    <t>GSS.OILB500</t>
  </si>
  <si>
    <t xml:space="preserve">Beauty Oil - Macadamia &amp; Ravensara </t>
  </si>
  <si>
    <t>GSF.CCM150</t>
  </si>
  <si>
    <t xml:space="preserve">Cold Cream Mousse </t>
  </si>
  <si>
    <t>GRF.EYEG</t>
  </si>
  <si>
    <t>Eye Contour Gel</t>
    <phoneticPr fontId="1" type="noConversion"/>
  </si>
  <si>
    <t>1/8 teaspoon</t>
  </si>
  <si>
    <t>GSF.LFT40</t>
  </si>
  <si>
    <t>Lift Cream - Salon</t>
  </si>
  <si>
    <t>GSF.CLAN50</t>
  </si>
  <si>
    <t>Lightening Cream - Salon</t>
  </si>
  <si>
    <t>GSF.CLAS25</t>
  </si>
  <si>
    <t>Lightening Serum - Salon</t>
  </si>
  <si>
    <t>GSF.MARL150</t>
  </si>
  <si>
    <t>Marine Ger-Lift Cream</t>
    <phoneticPr fontId="1" type="noConversion"/>
  </si>
  <si>
    <t>GSP.OIL500</t>
  </si>
  <si>
    <t>Massage Oil - Grapeseed Rose &amp; Lav</t>
  </si>
  <si>
    <t>GSF.MIX150</t>
  </si>
  <si>
    <t>Mixed and Oily - Cream</t>
    <phoneticPr fontId="1" type="noConversion"/>
  </si>
  <si>
    <t>GSF.MYO150</t>
  </si>
  <si>
    <t>Myo/Myoso - Cream</t>
  </si>
  <si>
    <t>GSF.OCT150</t>
  </si>
  <si>
    <t>Octo - Cream</t>
    <phoneticPr fontId="1" type="noConversion"/>
  </si>
  <si>
    <t>GRF.PARD30</t>
  </si>
  <si>
    <t xml:space="preserve">Parfait Day Cream </t>
  </si>
  <si>
    <t>GRF.PARN30</t>
  </si>
  <si>
    <t xml:space="preserve">Parfait Night Cream </t>
  </si>
  <si>
    <t>GSF.VAS150</t>
  </si>
  <si>
    <t>Vasco - Cream</t>
  </si>
  <si>
    <t>GSB.VTB</t>
  </si>
  <si>
    <t>Vital Transfer - Body Cream</t>
    <phoneticPr fontId="1" type="noConversion"/>
  </si>
  <si>
    <t>GSF.VTF</t>
  </si>
  <si>
    <t>Vital Transfer - Face Cream</t>
    <phoneticPr fontId="1" type="noConversion"/>
  </si>
  <si>
    <t>Regeneration</t>
  </si>
  <si>
    <t>GSB.ADI500</t>
  </si>
  <si>
    <t>Adipo/Gasta - Cream</t>
    <phoneticPr fontId="1" type="noConversion"/>
  </si>
  <si>
    <t>GSB.STR150</t>
  </si>
  <si>
    <t xml:space="preserve">Anti Stries Cream </t>
  </si>
  <si>
    <t>GSF.CYT150</t>
  </si>
  <si>
    <t>Cytobi - Cream</t>
    <phoneticPr fontId="1" type="noConversion"/>
  </si>
  <si>
    <t>GSF.OXY150</t>
  </si>
  <si>
    <t>Ger Oxy - Cream</t>
    <phoneticPr fontId="1" type="noConversion"/>
  </si>
  <si>
    <t>GSS.GTP</t>
  </si>
  <si>
    <t>Gerthérapi - Cream</t>
    <phoneticPr fontId="1" type="noConversion"/>
  </si>
  <si>
    <t>GSB.MAC150</t>
  </si>
  <si>
    <t>Macro 2000 Cream</t>
    <phoneticPr fontId="1" type="noConversion"/>
  </si>
  <si>
    <t>GSF.NUC150</t>
  </si>
  <si>
    <t>Nucléa - Cream</t>
    <phoneticPr fontId="1" type="noConversion"/>
  </si>
  <si>
    <t>GRF.PARS17</t>
  </si>
  <si>
    <t xml:space="preserve">Parfait Concentrate Serum </t>
  </si>
  <si>
    <t>GSB.SOM500</t>
  </si>
  <si>
    <t>Somito - Cream</t>
    <phoneticPr fontId="1" type="noConversion"/>
  </si>
  <si>
    <t>GSF.SYN250</t>
  </si>
  <si>
    <t>Synchro - Cream</t>
    <phoneticPr fontId="1" type="noConversion"/>
  </si>
  <si>
    <t>GSF.SYN2000150</t>
  </si>
  <si>
    <t>Synchro 2000 - Cream</t>
    <phoneticPr fontId="1" type="noConversion"/>
  </si>
  <si>
    <t>GSB.VAAR500</t>
  </si>
  <si>
    <t>Vasco/Artera - Cream</t>
  </si>
  <si>
    <t>Reinforcment</t>
  </si>
  <si>
    <t>GSM.PEEL1 - OR</t>
  </si>
  <si>
    <r>
      <t xml:space="preserve">Anti Age Peel Off Mask- OR </t>
    </r>
    <r>
      <rPr>
        <sz val="14"/>
        <color rgb="FF00B050"/>
        <rFont val="Lato"/>
        <family val="2"/>
      </rPr>
      <t>- Launching FY27</t>
    </r>
  </si>
  <si>
    <t>gm</t>
  </si>
  <si>
    <t>-</t>
  </si>
  <si>
    <t>GSF.ARG150</t>
  </si>
  <si>
    <t>Argini Mask</t>
    <phoneticPr fontId="1" type="noConversion"/>
  </si>
  <si>
    <t>GSF.EYE150</t>
  </si>
  <si>
    <t>Eye Mask</t>
    <phoneticPr fontId="1" type="noConversion"/>
  </si>
  <si>
    <t>GSC.GAU</t>
  </si>
  <si>
    <t>Gauze 0.4 X 100 m</t>
  </si>
  <si>
    <t>m</t>
  </si>
  <si>
    <t xml:space="preserve">1 face sheet </t>
  </si>
  <si>
    <t>GSF.HYD150</t>
  </si>
  <si>
    <t>Hydra Ger Mask</t>
    <phoneticPr fontId="1" type="noConversion"/>
  </si>
  <si>
    <t>1/2 tablespoon</t>
  </si>
  <si>
    <t>GSF.IMM150</t>
  </si>
  <si>
    <t>Immuno - Mask</t>
    <phoneticPr fontId="1" type="noConversion"/>
  </si>
  <si>
    <t>GSM.MAR.5</t>
  </si>
  <si>
    <t>Marine  Essence Mask Seaweed (small)</t>
  </si>
  <si>
    <t>gm</t>
    <phoneticPr fontId="1" type="noConversion"/>
  </si>
  <si>
    <t>GSM.MAR2</t>
  </si>
  <si>
    <t>Marine Essence Mask  Seawed (large)</t>
  </si>
  <si>
    <t>GSM.ESS40</t>
  </si>
  <si>
    <t>Marine Essence Spray - Lav &amp; Rosemary Ess. Oils</t>
  </si>
  <si>
    <t>GSF.MARM150</t>
  </si>
  <si>
    <t>Marine Mask (cream mask)</t>
  </si>
  <si>
    <t>GSM.MIN</t>
  </si>
  <si>
    <t>Modelling Mineral Mask</t>
  </si>
  <si>
    <t>1/2 bag</t>
  </si>
  <si>
    <t>GSM.PEEL2</t>
  </si>
  <si>
    <t>Peel-off Mask - Lightening</t>
    <phoneticPr fontId="1" type="noConversion"/>
  </si>
  <si>
    <t>90 gr per treatment</t>
  </si>
  <si>
    <t>GSM.VEG</t>
  </si>
  <si>
    <t>Vegetal Mask</t>
    <phoneticPr fontId="1" type="noConversion"/>
  </si>
  <si>
    <t>Protection</t>
  </si>
  <si>
    <t>GSP.MILK500</t>
  </si>
  <si>
    <t>Body Milk</t>
    <phoneticPr fontId="1" type="noConversion"/>
  </si>
  <si>
    <t>GSF.GG30</t>
  </si>
  <si>
    <t>GG Cream - Salon</t>
  </si>
  <si>
    <t>GSP.MAN150</t>
  </si>
  <si>
    <t>Manno Hand Cream</t>
    <phoneticPr fontId="1" type="noConversion"/>
  </si>
  <si>
    <t>GSF.MARD150</t>
  </si>
  <si>
    <t>Marine Day Cream</t>
  </si>
  <si>
    <t>GSB.EPI250</t>
  </si>
  <si>
    <t xml:space="preserve">Post Epilation Gel </t>
  </si>
  <si>
    <t>GSF.SYM150</t>
  </si>
  <si>
    <t>Symbiose - Cream</t>
    <phoneticPr fontId="1" type="noConversion"/>
  </si>
  <si>
    <t>GSF.TRPL150</t>
  </si>
  <si>
    <t>Tropo plus - Cream</t>
  </si>
  <si>
    <t>Treatment cost (ex GST)</t>
  </si>
  <si>
    <t>Treatment cost (with GST)</t>
  </si>
  <si>
    <t>RRP</t>
  </si>
  <si>
    <t>Treatment profit</t>
  </si>
  <si>
    <t>Profit</t>
  </si>
  <si>
    <t xml:space="preserve">Notes: </t>
  </si>
  <si>
    <t xml:space="preserve">R in the first column - The Retail size product is used in treatments as it is not available in salon size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</si>
</sst>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 ;[Red]\-0.0\ "/>
  </numFmts>
  <fonts count="56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sz val="12"/>
      <color theme="1"/>
      <name val="Calibri"/>
      <family val="2"/>
      <scheme val="minor"/>
    </font>
    <font>
      <sz val="14"/>
      <color indexed="8"/>
      <name val="Lato"/>
      <family val="2"/>
    </font>
    <font>
      <sz val="14"/>
      <name val="Lato"/>
      <family val="2"/>
    </font>
    <font>
      <b/>
      <sz val="14"/>
      <name val="Lato"/>
      <family val="2"/>
    </font>
    <font>
      <b/>
      <sz val="14"/>
      <color indexed="8"/>
      <name val="Lato"/>
      <family val="2"/>
    </font>
    <font>
      <u/>
      <sz val="14"/>
      <color theme="0"/>
      <name val="Lato"/>
      <family val="2"/>
    </font>
    <font>
      <b/>
      <sz val="14"/>
      <color theme="1"/>
      <name val="Lato"/>
      <family val="2"/>
    </font>
    <font>
      <b/>
      <sz val="14"/>
      <color rgb="FF0070C0"/>
      <name val="Lato"/>
      <family val="2"/>
    </font>
    <font>
      <sz val="14"/>
      <color rgb="FF0070C0"/>
      <name val="Lato"/>
      <family val="2"/>
    </font>
    <font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4"/>
      <color theme="5" tint="-0.499984740745262"/>
      <name val="Lato"/>
      <family val="2"/>
    </font>
    <font>
      <sz val="12"/>
      <color theme="7" tint="-0.499984740745262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sz val="14"/>
      <color theme="4" tint="-0.499984740745262"/>
      <name val="Lato"/>
      <family val="2"/>
    </font>
    <font>
      <sz val="12"/>
      <color theme="9" tint="-0.499984740745262"/>
      <name val="Calibri"/>
      <family val="2"/>
      <scheme val="minor"/>
    </font>
    <font>
      <sz val="14"/>
      <color theme="9" tint="-0.499984740745262"/>
      <name val="Lato"/>
      <family val="2"/>
    </font>
    <font>
      <sz val="12"/>
      <color theme="9" tint="-0.499984740745262"/>
      <name val="Lato"/>
      <family val="2"/>
    </font>
    <font>
      <sz val="12"/>
      <color theme="8" tint="-0.499984740745262"/>
      <name val="Calibri"/>
      <family val="2"/>
      <scheme val="minor"/>
    </font>
    <font>
      <sz val="14"/>
      <color theme="8" tint="-0.499984740745262"/>
      <name val="Lato"/>
      <family val="2"/>
    </font>
    <font>
      <sz val="12"/>
      <color theme="6" tint="-0.499984740745262"/>
      <name val="Calibri"/>
      <family val="2"/>
      <scheme val="minor"/>
    </font>
    <font>
      <sz val="12"/>
      <color rgb="FFFFC000"/>
      <name val="Calibri"/>
      <family val="2"/>
      <scheme val="minor"/>
    </font>
    <font>
      <sz val="12"/>
      <color rgb="FFF6BB00"/>
      <name val="Calibri"/>
      <family val="2"/>
      <scheme val="minor"/>
    </font>
    <font>
      <sz val="14"/>
      <color theme="7" tint="-0.249977111117893"/>
      <name val="Lato"/>
      <family val="2"/>
    </font>
    <font>
      <sz val="14"/>
      <color theme="2" tint="-0.749992370372631"/>
      <name val="Lato"/>
      <family val="2"/>
    </font>
    <font>
      <sz val="12"/>
      <color rgb="FF00B050"/>
      <name val="Calibri"/>
      <family val="2"/>
      <scheme val="minor"/>
    </font>
    <font>
      <sz val="14"/>
      <color rgb="FF00B050"/>
      <name val="Lato"/>
      <family val="2"/>
    </font>
    <font>
      <b/>
      <sz val="10"/>
      <color rgb="FF7A0017"/>
      <name val="Lato"/>
      <family val="2"/>
    </font>
    <font>
      <sz val="14"/>
      <color rgb="FF7A0017"/>
      <name val="Lato"/>
      <family val="2"/>
    </font>
    <font>
      <sz val="12"/>
      <color rgb="FF7A0017"/>
      <name val="Calibri"/>
      <family val="2"/>
      <scheme val="minor"/>
    </font>
    <font>
      <b/>
      <sz val="10"/>
      <color rgb="FFC6888F"/>
      <name val="Lato"/>
      <family val="2"/>
    </font>
    <font>
      <sz val="14"/>
      <color rgb="FFC6888F"/>
      <name val="Lato"/>
      <family val="2"/>
    </font>
    <font>
      <sz val="12"/>
      <color rgb="FFC6888F"/>
      <name val="Calibri"/>
      <family val="2"/>
      <scheme val="minor"/>
    </font>
    <font>
      <b/>
      <sz val="10"/>
      <color rgb="FFF95D07"/>
      <name val="Lato"/>
      <family val="2"/>
    </font>
    <font>
      <sz val="14"/>
      <color rgb="FFF95D07"/>
      <name val="Lato"/>
      <family val="2"/>
    </font>
    <font>
      <sz val="12"/>
      <color rgb="FFF95D07"/>
      <name val="Calibri"/>
      <family val="2"/>
      <scheme val="minor"/>
    </font>
    <font>
      <b/>
      <sz val="10"/>
      <color theme="3" tint="-0.249977111117893"/>
      <name val="Lato"/>
      <family val="2"/>
    </font>
    <font>
      <sz val="14"/>
      <color theme="3" tint="-0.249977111117893"/>
      <name val="Lato"/>
      <family val="2"/>
    </font>
    <font>
      <sz val="12"/>
      <color theme="3" tint="-0.249977111117893"/>
      <name val="Calibri"/>
      <family val="2"/>
      <scheme val="minor"/>
    </font>
    <font>
      <b/>
      <sz val="10"/>
      <color theme="8" tint="-0.249977111117893"/>
      <name val="Lato"/>
      <family val="2"/>
    </font>
    <font>
      <sz val="14"/>
      <color theme="8" tint="-0.249977111117893"/>
      <name val="Lato"/>
      <family val="2"/>
    </font>
    <font>
      <sz val="12"/>
      <color theme="8" tint="-0.249977111117893"/>
      <name val="Calibri"/>
      <family val="2"/>
      <scheme val="minor"/>
    </font>
    <font>
      <b/>
      <sz val="10"/>
      <color theme="9" tint="-0.249977111117893"/>
      <name val="Lato"/>
      <family val="2"/>
    </font>
    <font>
      <sz val="14"/>
      <color theme="9" tint="-0.249977111117893"/>
      <name val="Lato"/>
      <family val="2"/>
    </font>
    <font>
      <b/>
      <sz val="10"/>
      <color rgb="FF002060"/>
      <name val="Lato"/>
      <family val="2"/>
    </font>
    <font>
      <sz val="14"/>
      <color rgb="FF002060"/>
      <name val="Lato"/>
      <family val="2"/>
    </font>
    <font>
      <sz val="12"/>
      <color rgb="FF002060"/>
      <name val="Calibri"/>
      <family val="2"/>
      <scheme val="minor"/>
    </font>
    <font>
      <b/>
      <sz val="10"/>
      <color theme="1" tint="0.499984740745262"/>
      <name val="Lato"/>
      <family val="2"/>
    </font>
    <font>
      <sz val="14"/>
      <color theme="1" tint="0.499984740745262"/>
      <name val="Lato"/>
      <family val="2"/>
    </font>
    <font>
      <sz val="12"/>
      <color theme="1" tint="0.499984740745262"/>
      <name val="Calibri"/>
      <family val="2"/>
      <scheme val="minor"/>
    </font>
    <font>
      <sz val="12"/>
      <color rgb="FFC00000"/>
      <name val="Lato"/>
      <family val="2"/>
    </font>
    <font>
      <u/>
      <sz val="14"/>
      <name val="Lato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0">
    <xf numFmtId="0" fontId="0" fillId="0" borderId="0" xfId="0"/>
    <xf numFmtId="44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4" fontId="8" fillId="3" borderId="1" xfId="0" applyNumberFormat="1" applyFont="1" applyFill="1" applyBorder="1" applyAlignment="1">
      <alignment horizontal="center" vertical="center" wrapText="1"/>
    </xf>
    <xf numFmtId="44" fontId="3" fillId="3" borderId="1" xfId="1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/>
    <xf numFmtId="44" fontId="8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1" applyNumberFormat="1" applyFont="1" applyFill="1" applyBorder="1" applyAlignment="1">
      <alignment horizontal="center" vertical="center"/>
    </xf>
    <xf numFmtId="43" fontId="14" fillId="2" borderId="1" xfId="1" applyFont="1" applyFill="1" applyBorder="1" applyAlignment="1">
      <alignment horizontal="center" vertical="center"/>
    </xf>
    <xf numFmtId="44" fontId="14" fillId="2" borderId="1" xfId="1" applyNumberFormat="1" applyFont="1" applyFill="1" applyBorder="1" applyAlignment="1">
      <alignment horizontal="center" vertical="center"/>
    </xf>
    <xf numFmtId="44" fontId="14" fillId="2" borderId="1" xfId="0" applyNumberFormat="1" applyFont="1" applyFill="1" applyBorder="1" applyAlignment="1">
      <alignment horizontal="center" vertical="center"/>
    </xf>
    <xf numFmtId="0" fontId="21" fillId="2" borderId="0" xfId="0" applyFont="1" applyFill="1"/>
    <xf numFmtId="2" fontId="14" fillId="2" borderId="1" xfId="0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23" fillId="2" borderId="0" xfId="0" applyFont="1" applyFill="1"/>
    <xf numFmtId="44" fontId="3" fillId="2" borderId="1" xfId="0" applyNumberFormat="1" applyFont="1" applyFill="1" applyBorder="1" applyAlignment="1">
      <alignment horizontal="center" vertical="center"/>
    </xf>
    <xf numFmtId="0" fontId="25" fillId="2" borderId="0" xfId="0" applyFont="1" applyFill="1"/>
    <xf numFmtId="0" fontId="16" fillId="2" borderId="0" xfId="0" applyFont="1" applyFill="1"/>
    <xf numFmtId="0" fontId="17" fillId="2" borderId="1" xfId="0" applyFont="1" applyFill="1" applyBorder="1" applyAlignment="1">
      <alignment horizontal="center" vertical="center"/>
    </xf>
    <xf numFmtId="0" fontId="17" fillId="2" borderId="1" xfId="1" applyNumberFormat="1" applyFont="1" applyFill="1" applyBorder="1" applyAlignment="1">
      <alignment horizontal="center" vertical="center"/>
    </xf>
    <xf numFmtId="43" fontId="17" fillId="2" borderId="1" xfId="1" applyFont="1" applyFill="1" applyBorder="1" applyAlignment="1">
      <alignment horizontal="center" vertical="center"/>
    </xf>
    <xf numFmtId="44" fontId="17" fillId="2" borderId="1" xfId="1" applyNumberFormat="1" applyFont="1" applyFill="1" applyBorder="1" applyAlignment="1">
      <alignment horizontal="center" vertical="center"/>
    </xf>
    <xf numFmtId="44" fontId="17" fillId="2" borderId="1" xfId="0" applyNumberFormat="1" applyFont="1" applyFill="1" applyBorder="1" applyAlignment="1">
      <alignment horizontal="center" vertical="center"/>
    </xf>
    <xf numFmtId="43" fontId="17" fillId="2" borderId="1" xfId="0" applyNumberFormat="1" applyFont="1" applyFill="1" applyBorder="1" applyAlignment="1">
      <alignment horizontal="center" vertical="center"/>
    </xf>
    <xf numFmtId="0" fontId="24" fillId="2" borderId="0" xfId="0" applyFont="1" applyFill="1"/>
    <xf numFmtId="0" fontId="22" fillId="2" borderId="1" xfId="1" applyNumberFormat="1" applyFont="1" applyFill="1" applyBorder="1" applyAlignment="1">
      <alignment horizontal="center" vertical="center"/>
    </xf>
    <xf numFmtId="43" fontId="22" fillId="2" borderId="1" xfId="1" applyFont="1" applyFill="1" applyBorder="1" applyAlignment="1">
      <alignment horizontal="center" vertical="center"/>
    </xf>
    <xf numFmtId="44" fontId="22" fillId="2" borderId="1" xfId="1" applyNumberFormat="1" applyFont="1" applyFill="1" applyBorder="1" applyAlignment="1">
      <alignment horizontal="center" vertical="center"/>
    </xf>
    <xf numFmtId="44" fontId="22" fillId="2" borderId="1" xfId="0" applyNumberFormat="1" applyFont="1" applyFill="1" applyBorder="1" applyAlignment="1">
      <alignment horizontal="center" vertical="center"/>
    </xf>
    <xf numFmtId="16" fontId="22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44" fontId="29" fillId="2" borderId="1" xfId="1" applyNumberFormat="1" applyFont="1" applyFill="1" applyBorder="1" applyAlignment="1">
      <alignment horizontal="center" vertical="center"/>
    </xf>
    <xf numFmtId="44" fontId="29" fillId="2" borderId="1" xfId="0" applyNumberFormat="1" applyFont="1" applyFill="1" applyBorder="1" applyAlignment="1">
      <alignment horizontal="center" vertical="center"/>
    </xf>
    <xf numFmtId="164" fontId="29" fillId="2" borderId="1" xfId="1" applyNumberFormat="1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1" xfId="1" applyNumberFormat="1" applyFont="1" applyFill="1" applyBorder="1" applyAlignment="1">
      <alignment horizontal="center" vertical="center"/>
    </xf>
    <xf numFmtId="43" fontId="29" fillId="2" borderId="1" xfId="1" applyFont="1" applyFill="1" applyBorder="1" applyAlignment="1">
      <alignment horizontal="center" vertical="center"/>
    </xf>
    <xf numFmtId="0" fontId="3" fillId="2" borderId="0" xfId="0" applyFont="1" applyFill="1"/>
    <xf numFmtId="0" fontId="4" fillId="2" borderId="0" xfId="0" applyFont="1" applyFill="1"/>
    <xf numFmtId="164" fontId="0" fillId="2" borderId="0" xfId="0" applyNumberFormat="1" applyFill="1"/>
    <xf numFmtId="0" fontId="12" fillId="3" borderId="1" xfId="0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44" fontId="3" fillId="2" borderId="10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31" fillId="2" borderId="1" xfId="0" applyFont="1" applyFill="1" applyBorder="1" applyAlignment="1">
      <alignment horizontal="center" vertical="center"/>
    </xf>
    <xf numFmtId="0" fontId="32" fillId="2" borderId="0" xfId="0" applyFont="1" applyFill="1"/>
    <xf numFmtId="0" fontId="34" fillId="2" borderId="1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center" vertical="center"/>
    </xf>
    <xf numFmtId="0" fontId="35" fillId="2" borderId="0" xfId="0" applyFont="1" applyFill="1"/>
    <xf numFmtId="0" fontId="37" fillId="2" borderId="1" xfId="0" applyFont="1" applyFill="1" applyBorder="1" applyAlignment="1">
      <alignment horizontal="left" vertical="center"/>
    </xf>
    <xf numFmtId="0" fontId="37" fillId="2" borderId="1" xfId="0" applyFont="1" applyFill="1" applyBorder="1" applyAlignment="1">
      <alignment horizontal="center" vertical="center"/>
    </xf>
    <xf numFmtId="0" fontId="38" fillId="2" borderId="0" xfId="0" applyFont="1" applyFill="1"/>
    <xf numFmtId="0" fontId="40" fillId="2" borderId="1" xfId="0" applyFont="1" applyFill="1" applyBorder="1" applyAlignment="1">
      <alignment horizontal="left" vertical="center"/>
    </xf>
    <xf numFmtId="0" fontId="40" fillId="2" borderId="1" xfId="0" applyFont="1" applyFill="1" applyBorder="1" applyAlignment="1">
      <alignment horizontal="center" vertical="center"/>
    </xf>
    <xf numFmtId="0" fontId="41" fillId="2" borderId="0" xfId="0" applyFont="1" applyFill="1"/>
    <xf numFmtId="0" fontId="43" fillId="2" borderId="1" xfId="0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center" vertical="center"/>
    </xf>
    <xf numFmtId="0" fontId="44" fillId="2" borderId="0" xfId="0" applyFont="1" applyFill="1"/>
    <xf numFmtId="0" fontId="46" fillId="2" borderId="1" xfId="0" applyFont="1" applyFill="1" applyBorder="1" applyAlignment="1">
      <alignment horizontal="left" vertical="center"/>
    </xf>
    <xf numFmtId="0" fontId="46" fillId="2" borderId="1" xfId="0" applyFont="1" applyFill="1" applyBorder="1" applyAlignment="1">
      <alignment horizontal="center" vertical="center"/>
    </xf>
    <xf numFmtId="0" fontId="11" fillId="2" borderId="0" xfId="0" applyFont="1" applyFill="1"/>
    <xf numFmtId="0" fontId="48" fillId="2" borderId="1" xfId="0" applyFont="1" applyFill="1" applyBorder="1" applyAlignment="1">
      <alignment horizontal="left" vertical="center"/>
    </xf>
    <xf numFmtId="0" fontId="48" fillId="2" borderId="1" xfId="0" applyFont="1" applyFill="1" applyBorder="1" applyAlignment="1">
      <alignment horizontal="center" vertical="center"/>
    </xf>
    <xf numFmtId="0" fontId="49" fillId="2" borderId="0" xfId="0" applyFont="1" applyFill="1"/>
    <xf numFmtId="0" fontId="51" fillId="2" borderId="1" xfId="0" applyFont="1" applyFill="1" applyBorder="1" applyAlignment="1">
      <alignment horizontal="left" vertical="center"/>
    </xf>
    <xf numFmtId="0" fontId="51" fillId="2" borderId="1" xfId="0" applyFont="1" applyFill="1" applyBorder="1" applyAlignment="1">
      <alignment horizontal="center" vertical="center"/>
    </xf>
    <xf numFmtId="0" fontId="52" fillId="2" borderId="0" xfId="0" applyFont="1" applyFill="1"/>
    <xf numFmtId="0" fontId="30" fillId="5" borderId="2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 wrapText="1"/>
    </xf>
    <xf numFmtId="0" fontId="39" fillId="5" borderId="2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 wrapText="1"/>
    </xf>
    <xf numFmtId="0" fontId="45" fillId="5" borderId="2" xfId="0" applyFont="1" applyFill="1" applyBorder="1" applyAlignment="1">
      <alignment horizontal="center" vertical="center" wrapText="1"/>
    </xf>
    <xf numFmtId="0" fontId="47" fillId="5" borderId="2" xfId="0" applyFont="1" applyFill="1" applyBorder="1" applyAlignment="1">
      <alignment horizontal="center" vertical="center" wrapText="1"/>
    </xf>
    <xf numFmtId="0" fontId="50" fillId="5" borderId="2" xfId="0" applyFont="1" applyFill="1" applyBorder="1" applyAlignment="1">
      <alignment horizontal="center" vertical="center" wrapText="1"/>
    </xf>
    <xf numFmtId="164" fontId="31" fillId="2" borderId="1" xfId="1" applyNumberFormat="1" applyFont="1" applyFill="1" applyBorder="1" applyAlignment="1">
      <alignment horizontal="center" vertical="center"/>
    </xf>
    <xf numFmtId="44" fontId="31" fillId="2" borderId="1" xfId="1" applyNumberFormat="1" applyFont="1" applyFill="1" applyBorder="1" applyAlignment="1">
      <alignment horizontal="center" vertical="center"/>
    </xf>
    <xf numFmtId="164" fontId="48" fillId="2" borderId="1" xfId="1" applyNumberFormat="1" applyFont="1" applyFill="1" applyBorder="1" applyAlignment="1">
      <alignment horizontal="center" vertical="center"/>
    </xf>
    <xf numFmtId="44" fontId="48" fillId="2" borderId="1" xfId="1" applyNumberFormat="1" applyFont="1" applyFill="1" applyBorder="1" applyAlignment="1">
      <alignment horizontal="center" vertical="center"/>
    </xf>
    <xf numFmtId="164" fontId="22" fillId="2" borderId="1" xfId="1" applyNumberFormat="1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1" xfId="0" applyFont="1" applyFill="1" applyBorder="1" applyAlignment="1">
      <alignment horizontal="left" vertical="center"/>
    </xf>
    <xf numFmtId="0" fontId="31" fillId="7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40" fillId="7" borderId="1" xfId="0" applyFont="1" applyFill="1" applyBorder="1" applyAlignment="1">
      <alignment horizontal="center" vertical="center"/>
    </xf>
    <xf numFmtId="0" fontId="43" fillId="7" borderId="1" xfId="0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horizontal="center" vertical="center"/>
    </xf>
    <xf numFmtId="0" fontId="48" fillId="7" borderId="1" xfId="0" applyFont="1" applyFill="1" applyBorder="1" applyAlignment="1">
      <alignment horizontal="center" vertical="center"/>
    </xf>
    <xf numFmtId="0" fontId="51" fillId="7" borderId="1" xfId="0" applyFont="1" applyFill="1" applyBorder="1" applyAlignment="1">
      <alignment horizontal="center" vertical="center"/>
    </xf>
    <xf numFmtId="0" fontId="26" fillId="7" borderId="1" xfId="1" applyNumberFormat="1" applyFont="1" applyFill="1" applyBorder="1" applyAlignment="1">
      <alignment horizontal="center" vertical="center"/>
    </xf>
    <xf numFmtId="43" fontId="26" fillId="7" borderId="1" xfId="1" applyFont="1" applyFill="1" applyBorder="1" applyAlignment="1">
      <alignment horizontal="center" vertical="center"/>
    </xf>
    <xf numFmtId="44" fontId="26" fillId="7" borderId="1" xfId="1" applyNumberFormat="1" applyFont="1" applyFill="1" applyBorder="1" applyAlignment="1">
      <alignment horizontal="center" vertical="center"/>
    </xf>
    <xf numFmtId="44" fontId="26" fillId="7" borderId="1" xfId="0" applyNumberFormat="1" applyFont="1" applyFill="1" applyBorder="1" applyAlignment="1">
      <alignment horizontal="center" vertical="center"/>
    </xf>
    <xf numFmtId="44" fontId="3" fillId="7" borderId="1" xfId="1" applyNumberFormat="1" applyFont="1" applyFill="1" applyBorder="1" applyAlignment="1">
      <alignment horizontal="center" vertical="center"/>
    </xf>
    <xf numFmtId="164" fontId="26" fillId="7" borderId="1" xfId="1" applyNumberFormat="1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left" vertical="center"/>
    </xf>
    <xf numFmtId="0" fontId="19" fillId="7" borderId="1" xfId="1" applyNumberFormat="1" applyFont="1" applyFill="1" applyBorder="1" applyAlignment="1">
      <alignment horizontal="center" vertical="center"/>
    </xf>
    <xf numFmtId="43" fontId="19" fillId="7" borderId="1" xfId="1" applyFont="1" applyFill="1" applyBorder="1" applyAlignment="1">
      <alignment horizontal="center" vertical="center"/>
    </xf>
    <xf numFmtId="44" fontId="19" fillId="7" borderId="1" xfId="1" applyNumberFormat="1" applyFont="1" applyFill="1" applyBorder="1" applyAlignment="1">
      <alignment horizontal="center" vertical="center"/>
    </xf>
    <xf numFmtId="44" fontId="19" fillId="7" borderId="1" xfId="0" applyNumberFormat="1" applyFont="1" applyFill="1" applyBorder="1" applyAlignment="1">
      <alignment horizontal="center" vertical="center"/>
    </xf>
    <xf numFmtId="164" fontId="19" fillId="7" borderId="1" xfId="1" applyNumberFormat="1" applyFont="1" applyFill="1" applyBorder="1" applyAlignment="1">
      <alignment horizontal="center" vertical="center"/>
    </xf>
    <xf numFmtId="16" fontId="19" fillId="7" borderId="1" xfId="0" applyNumberFormat="1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43" fontId="19" fillId="7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left" vertical="center"/>
    </xf>
    <xf numFmtId="0" fontId="27" fillId="7" borderId="1" xfId="1" applyNumberFormat="1" applyFont="1" applyFill="1" applyBorder="1" applyAlignment="1">
      <alignment horizontal="center" vertical="center"/>
    </xf>
    <xf numFmtId="43" fontId="27" fillId="7" borderId="1" xfId="1" applyFont="1" applyFill="1" applyBorder="1" applyAlignment="1">
      <alignment horizontal="center" vertical="center"/>
    </xf>
    <xf numFmtId="44" fontId="27" fillId="7" borderId="1" xfId="1" applyNumberFormat="1" applyFont="1" applyFill="1" applyBorder="1" applyAlignment="1">
      <alignment horizontal="center" vertical="center"/>
    </xf>
    <xf numFmtId="44" fontId="27" fillId="7" borderId="1" xfId="0" applyNumberFormat="1" applyFont="1" applyFill="1" applyBorder="1" applyAlignment="1">
      <alignment horizontal="center" vertical="center"/>
    </xf>
    <xf numFmtId="164" fontId="3" fillId="7" borderId="1" xfId="1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53" fillId="2" borderId="0" xfId="0" applyFont="1" applyFill="1"/>
    <xf numFmtId="0" fontId="4" fillId="7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7" fillId="7" borderId="1" xfId="0" quotePrefix="1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center" vertical="center" textRotation="90" wrapText="1"/>
    </xf>
    <xf numFmtId="164" fontId="8" fillId="4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44" fontId="4" fillId="2" borderId="1" xfId="1" applyNumberFormat="1" applyFont="1" applyFill="1" applyBorder="1" applyAlignment="1">
      <alignment horizontal="center" vertical="center"/>
    </xf>
    <xf numFmtId="44" fontId="4" fillId="7" borderId="1" xfId="1" applyNumberFormat="1" applyFont="1" applyFill="1" applyBorder="1" applyAlignment="1">
      <alignment horizontal="center" vertical="center"/>
    </xf>
    <xf numFmtId="44" fontId="4" fillId="7" borderId="1" xfId="0" applyNumberFormat="1" applyFont="1" applyFill="1" applyBorder="1" applyAlignment="1">
      <alignment horizontal="center" vertical="center"/>
    </xf>
    <xf numFmtId="44" fontId="4" fillId="2" borderId="1" xfId="0" applyNumberFormat="1" applyFont="1" applyFill="1" applyBorder="1" applyAlignment="1">
      <alignment horizontal="center" vertical="center"/>
    </xf>
    <xf numFmtId="0" fontId="55" fillId="2" borderId="0" xfId="0" applyFont="1" applyFill="1"/>
    <xf numFmtId="1" fontId="9" fillId="2" borderId="0" xfId="0" applyNumberFormat="1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1" fontId="10" fillId="7" borderId="1" xfId="0" applyNumberFormat="1" applyFont="1" applyFill="1" applyBorder="1" applyAlignment="1">
      <alignment horizontal="center" vertical="center"/>
    </xf>
    <xf numFmtId="1" fontId="10" fillId="7" borderId="1" xfId="0" quotePrefix="1" applyNumberFormat="1" applyFont="1" applyFill="1" applyBorder="1" applyAlignment="1">
      <alignment horizontal="center" vertical="center"/>
    </xf>
    <xf numFmtId="1" fontId="29" fillId="2" borderId="1" xfId="0" applyNumberFormat="1" applyFont="1" applyFill="1" applyBorder="1" applyAlignment="1">
      <alignment horizontal="center" vertical="center"/>
    </xf>
    <xf numFmtId="1" fontId="0" fillId="2" borderId="0" xfId="0" applyNumberFormat="1" applyFill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/>
    </xf>
    <xf numFmtId="0" fontId="8" fillId="3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textRotation="90"/>
    </xf>
    <xf numFmtId="0" fontId="13" fillId="2" borderId="9" xfId="0" applyFont="1" applyFill="1" applyBorder="1" applyAlignment="1">
      <alignment horizontal="center" vertical="center" textRotation="90"/>
    </xf>
    <xf numFmtId="0" fontId="13" fillId="2" borderId="10" xfId="0" applyFont="1" applyFill="1" applyBorder="1" applyAlignment="1">
      <alignment horizontal="center" vertical="center" textRotation="90"/>
    </xf>
    <xf numFmtId="0" fontId="15" fillId="7" borderId="8" xfId="0" applyFont="1" applyFill="1" applyBorder="1" applyAlignment="1">
      <alignment horizontal="center" vertical="center" textRotation="90"/>
    </xf>
    <xf numFmtId="0" fontId="15" fillId="7" borderId="9" xfId="0" applyFont="1" applyFill="1" applyBorder="1" applyAlignment="1">
      <alignment horizontal="center" vertical="center" textRotation="90"/>
    </xf>
    <xf numFmtId="0" fontId="15" fillId="7" borderId="10" xfId="0" applyFont="1" applyFill="1" applyBorder="1" applyAlignment="1">
      <alignment horizontal="center" vertical="center" textRotation="90"/>
    </xf>
    <xf numFmtId="0" fontId="16" fillId="2" borderId="5" xfId="0" applyFont="1" applyFill="1" applyBorder="1" applyAlignment="1">
      <alignment horizontal="center" vertical="center" textRotation="90"/>
    </xf>
    <xf numFmtId="0" fontId="16" fillId="2" borderId="7" xfId="0" applyFont="1" applyFill="1" applyBorder="1" applyAlignment="1">
      <alignment horizontal="center" vertical="center" textRotation="90"/>
    </xf>
    <xf numFmtId="0" fontId="18" fillId="7" borderId="8" xfId="0" applyFont="1" applyFill="1" applyBorder="1" applyAlignment="1">
      <alignment horizontal="center" vertical="center" textRotation="90"/>
    </xf>
    <xf numFmtId="0" fontId="18" fillId="7" borderId="9" xfId="0" applyFont="1" applyFill="1" applyBorder="1" applyAlignment="1">
      <alignment horizontal="center" vertical="center" textRotation="90"/>
    </xf>
    <xf numFmtId="0" fontId="18" fillId="7" borderId="10" xfId="0" applyFont="1" applyFill="1" applyBorder="1" applyAlignment="1">
      <alignment horizontal="center" vertical="center" textRotation="90"/>
    </xf>
    <xf numFmtId="0" fontId="21" fillId="2" borderId="8" xfId="0" applyFont="1" applyFill="1" applyBorder="1" applyAlignment="1">
      <alignment horizontal="center" vertical="center" textRotation="90"/>
    </xf>
    <xf numFmtId="0" fontId="21" fillId="2" borderId="9" xfId="0" applyFont="1" applyFill="1" applyBorder="1" applyAlignment="1">
      <alignment horizontal="center" vertical="center" textRotation="90"/>
    </xf>
    <xf numFmtId="0" fontId="21" fillId="2" borderId="10" xfId="0" applyFont="1" applyFill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23" fillId="7" borderId="8" xfId="0" applyFont="1" applyFill="1" applyBorder="1" applyAlignment="1">
      <alignment horizontal="center" vertical="center" textRotation="90"/>
    </xf>
    <xf numFmtId="0" fontId="23" fillId="7" borderId="9" xfId="0" applyFont="1" applyFill="1" applyBorder="1" applyAlignment="1">
      <alignment horizontal="center" vertical="center" textRotation="90"/>
    </xf>
    <xf numFmtId="0" fontId="23" fillId="7" borderId="10" xfId="0" applyFont="1" applyFill="1" applyBorder="1" applyAlignment="1">
      <alignment horizontal="center" vertical="center" textRotation="90"/>
    </xf>
    <xf numFmtId="0" fontId="28" fillId="2" borderId="8" xfId="0" applyFont="1" applyFill="1" applyBorder="1" applyAlignment="1">
      <alignment horizontal="center" vertical="center" textRotation="90"/>
    </xf>
    <xf numFmtId="0" fontId="28" fillId="2" borderId="9" xfId="0" applyFont="1" applyFill="1" applyBorder="1" applyAlignment="1">
      <alignment horizontal="center" vertical="center" textRotation="90"/>
    </xf>
    <xf numFmtId="0" fontId="28" fillId="2" borderId="10" xfId="0" applyFont="1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/>
  <colors>
    <mruColors>
      <color rgb="FFC6888F"/>
      <color rgb="FFF95D07"/>
      <color rgb="FF7A0017"/>
      <color rgb="FFF6BB00"/>
      <color rgb="FF66E1FF"/>
      <color rgb="FF8DD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8A87C-BD5D-4F5C-906A-844CF03E2409}">
  <dimension ref="A1:Y86"/>
  <sheetViews>
    <sheetView tabSelected="1" zoomScale="70" zoomScaleNormal="70" workbookViewId="0">
      <pane xSplit="4" ySplit="2" topLeftCell="M3" activePane="bottomRight" state="frozen"/>
      <selection pane="topRight" activeCell="C1" sqref="C1"/>
      <selection pane="bottomLeft" activeCell="A3" sqref="A3"/>
      <selection pane="bottomRight" activeCell="W3" sqref="W3"/>
    </sheetView>
  </sheetViews>
  <sheetFormatPr baseColWidth="10" defaultColWidth="9.1640625" defaultRowHeight="16" x14ac:dyDescent="0.2"/>
  <cols>
    <col min="1" max="1" width="6.33203125" style="10" customWidth="1"/>
    <col min="2" max="2" width="9.33203125" style="11" bestFit="1" customWidth="1"/>
    <col min="3" max="3" width="22.33203125" style="11" customWidth="1"/>
    <col min="4" max="4" width="56.1640625" style="11" customWidth="1"/>
    <col min="5" max="5" width="13.6640625" style="52" hidden="1" customWidth="1"/>
    <col min="6" max="6" width="15" style="55" hidden="1" customWidth="1"/>
    <col min="7" max="7" width="12" style="58" hidden="1" customWidth="1"/>
    <col min="8" max="8" width="8.6640625" style="61" hidden="1" customWidth="1"/>
    <col min="9" max="9" width="7.1640625" style="64" hidden="1" customWidth="1"/>
    <col min="10" max="10" width="11.6640625" style="67" hidden="1" customWidth="1"/>
    <col min="11" max="11" width="14.1640625" style="70" hidden="1" customWidth="1"/>
    <col min="12" max="12" width="12.6640625" style="73" hidden="1" customWidth="1"/>
    <col min="13" max="13" width="6.33203125" style="11" bestFit="1" customWidth="1"/>
    <col min="14" max="14" width="8.1640625" style="11" customWidth="1"/>
    <col min="15" max="15" width="12.6640625" style="11" customWidth="1"/>
    <col min="16" max="16" width="12.1640625" style="11" customWidth="1"/>
    <col min="17" max="17" width="12.33203125" style="11" customWidth="1"/>
    <col min="18" max="18" width="20.1640625" style="11" bestFit="1" customWidth="1"/>
    <col min="19" max="19" width="15.33203125" style="139" customWidth="1"/>
    <col min="20" max="20" width="14.83203125" style="132" bestFit="1" customWidth="1"/>
    <col min="21" max="21" width="10.6640625" style="11" hidden="1" customWidth="1"/>
    <col min="22" max="22" width="11.6640625" style="11" hidden="1" customWidth="1"/>
    <col min="23" max="23" width="9.6640625" style="46" bestFit="1" customWidth="1"/>
    <col min="24" max="24" width="10.83203125" style="11" bestFit="1" customWidth="1"/>
    <col min="25" max="25" width="18.6640625" style="11" bestFit="1" customWidth="1"/>
    <col min="26" max="16384" width="9.1640625" style="11"/>
  </cols>
  <sheetData>
    <row r="1" spans="1:24" ht="46.25" customHeight="1" x14ac:dyDescent="0.25">
      <c r="B1" s="140" t="s">
        <v>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1"/>
      <c r="S1" s="133"/>
      <c r="T1" s="142"/>
      <c r="U1" s="142"/>
      <c r="V1" s="142"/>
      <c r="W1" s="48"/>
      <c r="X1" s="44"/>
    </row>
    <row r="2" spans="1:24" ht="73.25" customHeight="1" x14ac:dyDescent="0.2">
      <c r="A2" s="47" t="s">
        <v>1</v>
      </c>
      <c r="B2" s="50" t="s">
        <v>2</v>
      </c>
      <c r="C2" s="125" t="s">
        <v>3</v>
      </c>
      <c r="D2" s="2" t="s">
        <v>4</v>
      </c>
      <c r="E2" s="74" t="s">
        <v>5</v>
      </c>
      <c r="F2" s="75" t="s">
        <v>6</v>
      </c>
      <c r="G2" s="76" t="s">
        <v>7</v>
      </c>
      <c r="H2" s="77" t="s">
        <v>8</v>
      </c>
      <c r="I2" s="78" t="s">
        <v>9</v>
      </c>
      <c r="J2" s="79" t="s">
        <v>10</v>
      </c>
      <c r="K2" s="80" t="s">
        <v>11</v>
      </c>
      <c r="L2" s="81" t="s">
        <v>12</v>
      </c>
      <c r="M2" s="143" t="s">
        <v>13</v>
      </c>
      <c r="N2" s="143"/>
      <c r="O2" s="3" t="s">
        <v>14</v>
      </c>
      <c r="P2" s="3" t="s">
        <v>15</v>
      </c>
      <c r="Q2" s="3" t="s">
        <v>16</v>
      </c>
      <c r="R2" s="2" t="s">
        <v>17</v>
      </c>
      <c r="S2" s="134" t="s">
        <v>18</v>
      </c>
      <c r="T2" s="127" t="s">
        <v>19</v>
      </c>
      <c r="U2" s="12" t="s">
        <v>20</v>
      </c>
      <c r="V2" s="12" t="s">
        <v>21</v>
      </c>
      <c r="W2" s="126" t="s">
        <v>22</v>
      </c>
      <c r="X2" s="123" t="s">
        <v>23</v>
      </c>
    </row>
    <row r="3" spans="1:24" s="18" customFormat="1" ht="18" x14ac:dyDescent="0.2">
      <c r="A3" s="144" t="s">
        <v>24</v>
      </c>
      <c r="B3" s="13" t="s">
        <v>25</v>
      </c>
      <c r="C3" s="13" t="s">
        <v>26</v>
      </c>
      <c r="D3" s="5" t="s">
        <v>27</v>
      </c>
      <c r="E3" s="51" t="s">
        <v>28</v>
      </c>
      <c r="F3" s="53"/>
      <c r="G3" s="56"/>
      <c r="H3" s="59"/>
      <c r="I3" s="62"/>
      <c r="J3" s="65"/>
      <c r="K3" s="68"/>
      <c r="L3" s="71"/>
      <c r="M3" s="14">
        <v>400</v>
      </c>
      <c r="N3" s="15" t="s">
        <v>29</v>
      </c>
      <c r="O3" s="16">
        <f t="shared" ref="O3:O66" si="0">T3/M3</f>
        <v>8.5999999999999993E-2</v>
      </c>
      <c r="P3" s="13">
        <v>15</v>
      </c>
      <c r="Q3" s="17">
        <f t="shared" ref="Q3:Q66" si="1">T3/M3*P3</f>
        <v>1.2899999999999998</v>
      </c>
      <c r="R3" s="13" t="s">
        <v>30</v>
      </c>
      <c r="S3" s="135">
        <f t="shared" ref="S3:S28" si="2">M3/P3</f>
        <v>26.666666666666668</v>
      </c>
      <c r="T3" s="128">
        <v>34.4</v>
      </c>
      <c r="U3" s="1">
        <f t="shared" ref="U3:U24" si="3">T3*0.1</f>
        <v>3.44</v>
      </c>
      <c r="V3" s="1">
        <f t="shared" ref="V3:V35" si="4">SUM(T3:U3)</f>
        <v>37.839999999999996</v>
      </c>
      <c r="W3" s="82"/>
      <c r="X3" s="83">
        <f>W3*Q3</f>
        <v>0</v>
      </c>
    </row>
    <row r="4" spans="1:24" s="20" customFormat="1" ht="18" x14ac:dyDescent="0.2">
      <c r="A4" s="145"/>
      <c r="B4" s="13"/>
      <c r="C4" s="13" t="s">
        <v>31</v>
      </c>
      <c r="D4" s="5" t="s">
        <v>32</v>
      </c>
      <c r="E4" s="51" t="s">
        <v>28</v>
      </c>
      <c r="F4" s="53"/>
      <c r="G4" s="56"/>
      <c r="H4" s="59"/>
      <c r="I4" s="62"/>
      <c r="J4" s="65"/>
      <c r="K4" s="68"/>
      <c r="L4" s="71"/>
      <c r="M4" s="14">
        <v>5</v>
      </c>
      <c r="N4" s="15" t="s">
        <v>33</v>
      </c>
      <c r="O4" s="16">
        <f t="shared" si="0"/>
        <v>6.4</v>
      </c>
      <c r="P4" s="13">
        <v>0.05</v>
      </c>
      <c r="Q4" s="17">
        <f t="shared" si="1"/>
        <v>0.32000000000000006</v>
      </c>
      <c r="R4" s="19" t="s">
        <v>34</v>
      </c>
      <c r="S4" s="135">
        <f t="shared" si="2"/>
        <v>100</v>
      </c>
      <c r="T4" s="128">
        <v>32</v>
      </c>
      <c r="U4" s="1">
        <f t="shared" si="3"/>
        <v>3.2</v>
      </c>
      <c r="V4" s="1">
        <f t="shared" si="4"/>
        <v>35.200000000000003</v>
      </c>
      <c r="W4" s="82"/>
      <c r="X4" s="83">
        <f t="shared" ref="X4:X67" si="5">W4*Q4</f>
        <v>0</v>
      </c>
    </row>
    <row r="5" spans="1:24" s="20" customFormat="1" ht="18" x14ac:dyDescent="0.2">
      <c r="A5" s="145"/>
      <c r="B5" s="13"/>
      <c r="C5" s="13" t="s">
        <v>35</v>
      </c>
      <c r="D5" s="5" t="s">
        <v>36</v>
      </c>
      <c r="E5" s="51" t="s">
        <v>28</v>
      </c>
      <c r="F5" s="53"/>
      <c r="G5" s="56"/>
      <c r="H5" s="59"/>
      <c r="I5" s="62"/>
      <c r="J5" s="65"/>
      <c r="K5" s="68"/>
      <c r="L5" s="71"/>
      <c r="M5" s="14">
        <v>5</v>
      </c>
      <c r="N5" s="15" t="s">
        <v>33</v>
      </c>
      <c r="O5" s="16">
        <f t="shared" si="0"/>
        <v>6.4</v>
      </c>
      <c r="P5" s="13">
        <v>0.05</v>
      </c>
      <c r="Q5" s="17">
        <f t="shared" si="1"/>
        <v>0.32000000000000006</v>
      </c>
      <c r="R5" s="19" t="s">
        <v>34</v>
      </c>
      <c r="S5" s="135">
        <f t="shared" si="2"/>
        <v>100</v>
      </c>
      <c r="T5" s="128">
        <v>32</v>
      </c>
      <c r="U5" s="1">
        <f t="shared" si="3"/>
        <v>3.2</v>
      </c>
      <c r="V5" s="1">
        <f t="shared" si="4"/>
        <v>35.200000000000003</v>
      </c>
      <c r="W5" s="82">
        <v>1</v>
      </c>
      <c r="X5" s="83">
        <f t="shared" si="5"/>
        <v>0.32000000000000006</v>
      </c>
    </row>
    <row r="6" spans="1:24" s="20" customFormat="1" ht="18" x14ac:dyDescent="0.2">
      <c r="A6" s="146"/>
      <c r="B6" s="13"/>
      <c r="C6" s="13" t="s">
        <v>37</v>
      </c>
      <c r="D6" s="5" t="s">
        <v>38</v>
      </c>
      <c r="E6" s="51" t="s">
        <v>28</v>
      </c>
      <c r="F6" s="53"/>
      <c r="G6" s="56"/>
      <c r="H6" s="59"/>
      <c r="I6" s="62"/>
      <c r="J6" s="65"/>
      <c r="K6" s="68"/>
      <c r="L6" s="71"/>
      <c r="M6" s="14">
        <v>5</v>
      </c>
      <c r="N6" s="15" t="s">
        <v>33</v>
      </c>
      <c r="O6" s="16">
        <f t="shared" si="0"/>
        <v>6.4</v>
      </c>
      <c r="P6" s="13">
        <v>0.05</v>
      </c>
      <c r="Q6" s="17">
        <f t="shared" si="1"/>
        <v>0.32000000000000006</v>
      </c>
      <c r="R6" s="19" t="s">
        <v>34</v>
      </c>
      <c r="S6" s="135">
        <f t="shared" si="2"/>
        <v>100</v>
      </c>
      <c r="T6" s="128">
        <v>32</v>
      </c>
      <c r="U6" s="1">
        <f t="shared" si="3"/>
        <v>3.2</v>
      </c>
      <c r="V6" s="1">
        <f t="shared" si="4"/>
        <v>35.200000000000003</v>
      </c>
      <c r="W6" s="82"/>
      <c r="X6" s="83">
        <f t="shared" si="5"/>
        <v>0</v>
      </c>
    </row>
    <row r="7" spans="1:24" s="20" customFormat="1" ht="18" x14ac:dyDescent="0.2">
      <c r="A7" s="147" t="s">
        <v>39</v>
      </c>
      <c r="B7" s="87" t="s">
        <v>25</v>
      </c>
      <c r="C7" s="87" t="s">
        <v>40</v>
      </c>
      <c r="D7" s="88" t="s">
        <v>41</v>
      </c>
      <c r="E7" s="89"/>
      <c r="F7" s="90" t="s">
        <v>28</v>
      </c>
      <c r="G7" s="91" t="s">
        <v>28</v>
      </c>
      <c r="H7" s="92"/>
      <c r="I7" s="93"/>
      <c r="J7" s="94"/>
      <c r="K7" s="95"/>
      <c r="L7" s="96"/>
      <c r="M7" s="97">
        <v>200</v>
      </c>
      <c r="N7" s="98" t="s">
        <v>33</v>
      </c>
      <c r="O7" s="99">
        <f t="shared" si="0"/>
        <v>0.17149999999999999</v>
      </c>
      <c r="P7" s="87">
        <v>2.5</v>
      </c>
      <c r="Q7" s="100">
        <f t="shared" si="1"/>
        <v>0.42874999999999996</v>
      </c>
      <c r="R7" s="87" t="s">
        <v>42</v>
      </c>
      <c r="S7" s="136">
        <f t="shared" si="2"/>
        <v>80</v>
      </c>
      <c r="T7" s="129">
        <v>34.299999999999997</v>
      </c>
      <c r="U7" s="101">
        <f t="shared" si="3"/>
        <v>3.4299999999999997</v>
      </c>
      <c r="V7" s="101">
        <f t="shared" si="4"/>
        <v>37.729999999999997</v>
      </c>
      <c r="W7" s="102"/>
      <c r="X7" s="99">
        <f t="shared" si="5"/>
        <v>0</v>
      </c>
    </row>
    <row r="8" spans="1:24" s="21" customFormat="1" ht="18" x14ac:dyDescent="0.2">
      <c r="A8" s="148"/>
      <c r="B8" s="87"/>
      <c r="C8" s="87" t="s">
        <v>43</v>
      </c>
      <c r="D8" s="88" t="s">
        <v>44</v>
      </c>
      <c r="E8" s="89"/>
      <c r="F8" s="90"/>
      <c r="G8" s="91"/>
      <c r="H8" s="92"/>
      <c r="I8" s="93"/>
      <c r="J8" s="94"/>
      <c r="K8" s="95"/>
      <c r="L8" s="96"/>
      <c r="M8" s="97">
        <v>500</v>
      </c>
      <c r="N8" s="98" t="s">
        <v>33</v>
      </c>
      <c r="O8" s="99">
        <f t="shared" si="0"/>
        <v>0.14199999999999999</v>
      </c>
      <c r="P8" s="87">
        <v>15</v>
      </c>
      <c r="Q8" s="100">
        <f t="shared" si="1"/>
        <v>2.13</v>
      </c>
      <c r="R8" s="87" t="s">
        <v>30</v>
      </c>
      <c r="S8" s="136">
        <f t="shared" si="2"/>
        <v>33.333333333333336</v>
      </c>
      <c r="T8" s="129">
        <v>71</v>
      </c>
      <c r="U8" s="101">
        <f t="shared" si="3"/>
        <v>7.1000000000000005</v>
      </c>
      <c r="V8" s="101">
        <f t="shared" si="4"/>
        <v>78.099999999999994</v>
      </c>
      <c r="W8" s="102"/>
      <c r="X8" s="99">
        <f t="shared" si="5"/>
        <v>0</v>
      </c>
    </row>
    <row r="9" spans="1:24" s="21" customFormat="1" ht="18" x14ac:dyDescent="0.2">
      <c r="A9" s="148"/>
      <c r="B9" s="87" t="s">
        <v>25</v>
      </c>
      <c r="C9" s="87" t="s">
        <v>45</v>
      </c>
      <c r="D9" s="88" t="s">
        <v>46</v>
      </c>
      <c r="E9" s="89" t="s">
        <v>28</v>
      </c>
      <c r="F9" s="90" t="s">
        <v>28</v>
      </c>
      <c r="G9" s="91" t="s">
        <v>28</v>
      </c>
      <c r="H9" s="92"/>
      <c r="I9" s="93"/>
      <c r="J9" s="94"/>
      <c r="K9" s="95"/>
      <c r="L9" s="96"/>
      <c r="M9" s="97">
        <v>90</v>
      </c>
      <c r="N9" s="98" t="s">
        <v>33</v>
      </c>
      <c r="O9" s="99">
        <f t="shared" si="0"/>
        <v>0.29555555555555557</v>
      </c>
      <c r="P9" s="87">
        <v>2.5</v>
      </c>
      <c r="Q9" s="100">
        <f t="shared" si="1"/>
        <v>0.73888888888888893</v>
      </c>
      <c r="R9" s="87" t="s">
        <v>42</v>
      </c>
      <c r="S9" s="136">
        <f t="shared" si="2"/>
        <v>36</v>
      </c>
      <c r="T9" s="129">
        <v>26.6</v>
      </c>
      <c r="U9" s="101">
        <f t="shared" si="3"/>
        <v>2.66</v>
      </c>
      <c r="V9" s="101">
        <f t="shared" si="4"/>
        <v>29.26</v>
      </c>
      <c r="W9" s="102"/>
      <c r="X9" s="99">
        <f t="shared" si="5"/>
        <v>0</v>
      </c>
    </row>
    <row r="10" spans="1:24" s="18" customFormat="1" ht="18" x14ac:dyDescent="0.2">
      <c r="A10" s="148"/>
      <c r="B10" s="87"/>
      <c r="C10" s="87" t="s">
        <v>47</v>
      </c>
      <c r="D10" s="88" t="s">
        <v>48</v>
      </c>
      <c r="E10" s="89" t="s">
        <v>28</v>
      </c>
      <c r="F10" s="90" t="s">
        <v>28</v>
      </c>
      <c r="G10" s="91" t="s">
        <v>28</v>
      </c>
      <c r="H10" s="92"/>
      <c r="I10" s="93"/>
      <c r="J10" s="94"/>
      <c r="K10" s="95"/>
      <c r="L10" s="96"/>
      <c r="M10" s="97">
        <v>500</v>
      </c>
      <c r="N10" s="98" t="s">
        <v>33</v>
      </c>
      <c r="O10" s="99">
        <f t="shared" si="0"/>
        <v>0.126</v>
      </c>
      <c r="P10" s="87">
        <v>5</v>
      </c>
      <c r="Q10" s="100">
        <f t="shared" si="1"/>
        <v>0.63</v>
      </c>
      <c r="R10" s="87" t="s">
        <v>49</v>
      </c>
      <c r="S10" s="136">
        <f t="shared" si="2"/>
        <v>100</v>
      </c>
      <c r="T10" s="129">
        <v>63</v>
      </c>
      <c r="U10" s="101">
        <f t="shared" si="3"/>
        <v>6.3000000000000007</v>
      </c>
      <c r="V10" s="101">
        <f t="shared" si="4"/>
        <v>69.3</v>
      </c>
      <c r="W10" s="102">
        <v>2</v>
      </c>
      <c r="X10" s="99">
        <f t="shared" si="5"/>
        <v>1.26</v>
      </c>
    </row>
    <row r="11" spans="1:24" s="21" customFormat="1" ht="18" x14ac:dyDescent="0.2">
      <c r="A11" s="148"/>
      <c r="B11" s="87"/>
      <c r="C11" s="87" t="s">
        <v>50</v>
      </c>
      <c r="D11" s="88" t="s">
        <v>51</v>
      </c>
      <c r="E11" s="89"/>
      <c r="F11" s="90"/>
      <c r="G11" s="91"/>
      <c r="H11" s="92"/>
      <c r="I11" s="93"/>
      <c r="J11" s="94"/>
      <c r="K11" s="95"/>
      <c r="L11" s="96"/>
      <c r="M11" s="87">
        <v>40</v>
      </c>
      <c r="N11" s="87" t="s">
        <v>33</v>
      </c>
      <c r="O11" s="99">
        <f t="shared" si="0"/>
        <v>2.95</v>
      </c>
      <c r="P11" s="87">
        <v>2.5</v>
      </c>
      <c r="Q11" s="100">
        <f t="shared" si="1"/>
        <v>7.375</v>
      </c>
      <c r="R11" s="87" t="s">
        <v>42</v>
      </c>
      <c r="S11" s="136">
        <f t="shared" si="2"/>
        <v>16</v>
      </c>
      <c r="T11" s="130">
        <v>118</v>
      </c>
      <c r="U11" s="101">
        <f t="shared" si="3"/>
        <v>11.8</v>
      </c>
      <c r="V11" s="101">
        <f t="shared" si="4"/>
        <v>129.80000000000001</v>
      </c>
      <c r="W11" s="102"/>
      <c r="X11" s="99">
        <f t="shared" si="5"/>
        <v>0</v>
      </c>
    </row>
    <row r="12" spans="1:24" ht="18" x14ac:dyDescent="0.2">
      <c r="A12" s="148"/>
      <c r="B12" s="87"/>
      <c r="C12" s="87" t="s">
        <v>52</v>
      </c>
      <c r="D12" s="88" t="s">
        <v>53</v>
      </c>
      <c r="E12" s="89" t="s">
        <v>28</v>
      </c>
      <c r="F12" s="90" t="s">
        <v>28</v>
      </c>
      <c r="G12" s="91" t="s">
        <v>28</v>
      </c>
      <c r="H12" s="92"/>
      <c r="I12" s="93"/>
      <c r="J12" s="94"/>
      <c r="K12" s="95"/>
      <c r="L12" s="96"/>
      <c r="M12" s="97">
        <v>150</v>
      </c>
      <c r="N12" s="98" t="s">
        <v>33</v>
      </c>
      <c r="O12" s="99">
        <f t="shared" si="0"/>
        <v>0.55333333333333334</v>
      </c>
      <c r="P12" s="87">
        <v>2.5</v>
      </c>
      <c r="Q12" s="100">
        <f t="shared" si="1"/>
        <v>1.3833333333333333</v>
      </c>
      <c r="R12" s="87" t="s">
        <v>42</v>
      </c>
      <c r="S12" s="136">
        <f t="shared" si="2"/>
        <v>60</v>
      </c>
      <c r="T12" s="129">
        <v>83</v>
      </c>
      <c r="U12" s="101">
        <f t="shared" si="3"/>
        <v>8.3000000000000007</v>
      </c>
      <c r="V12" s="101">
        <f t="shared" si="4"/>
        <v>91.3</v>
      </c>
      <c r="W12" s="102"/>
      <c r="X12" s="99">
        <f t="shared" si="5"/>
        <v>0</v>
      </c>
    </row>
    <row r="13" spans="1:24" s="20" customFormat="1" ht="18" x14ac:dyDescent="0.2">
      <c r="A13" s="148"/>
      <c r="B13" s="87"/>
      <c r="C13" s="87" t="s">
        <v>54</v>
      </c>
      <c r="D13" s="88" t="s">
        <v>55</v>
      </c>
      <c r="E13" s="89" t="s">
        <v>28</v>
      </c>
      <c r="F13" s="90" t="s">
        <v>28</v>
      </c>
      <c r="G13" s="91" t="s">
        <v>28</v>
      </c>
      <c r="H13" s="92"/>
      <c r="I13" s="93"/>
      <c r="J13" s="94"/>
      <c r="K13" s="95"/>
      <c r="L13" s="96"/>
      <c r="M13" s="97">
        <v>500</v>
      </c>
      <c r="N13" s="98" t="s">
        <v>33</v>
      </c>
      <c r="O13" s="99">
        <f t="shared" si="0"/>
        <v>0.124</v>
      </c>
      <c r="P13" s="87">
        <v>5</v>
      </c>
      <c r="Q13" s="100">
        <f t="shared" si="1"/>
        <v>0.62</v>
      </c>
      <c r="R13" s="87" t="s">
        <v>56</v>
      </c>
      <c r="S13" s="136">
        <f t="shared" si="2"/>
        <v>100</v>
      </c>
      <c r="T13" s="129">
        <v>62</v>
      </c>
      <c r="U13" s="101">
        <f t="shared" si="3"/>
        <v>6.2</v>
      </c>
      <c r="V13" s="101">
        <f t="shared" si="4"/>
        <v>68.2</v>
      </c>
      <c r="W13" s="102"/>
      <c r="X13" s="99">
        <f t="shared" si="5"/>
        <v>0</v>
      </c>
    </row>
    <row r="14" spans="1:24" s="23" customFormat="1" ht="18" x14ac:dyDescent="0.2">
      <c r="A14" s="148"/>
      <c r="B14" s="87"/>
      <c r="C14" s="87" t="s">
        <v>57</v>
      </c>
      <c r="D14" s="88" t="s">
        <v>58</v>
      </c>
      <c r="E14" s="89" t="s">
        <v>28</v>
      </c>
      <c r="F14" s="90" t="s">
        <v>28</v>
      </c>
      <c r="G14" s="91" t="s">
        <v>28</v>
      </c>
      <c r="H14" s="92"/>
      <c r="I14" s="93"/>
      <c r="J14" s="94"/>
      <c r="K14" s="95"/>
      <c r="L14" s="96" t="s">
        <v>28</v>
      </c>
      <c r="M14" s="97">
        <v>500</v>
      </c>
      <c r="N14" s="98" t="s">
        <v>33</v>
      </c>
      <c r="O14" s="99">
        <f t="shared" si="0"/>
        <v>0.114</v>
      </c>
      <c r="P14" s="87">
        <v>15</v>
      </c>
      <c r="Q14" s="100">
        <f t="shared" si="1"/>
        <v>1.71</v>
      </c>
      <c r="R14" s="87" t="s">
        <v>30</v>
      </c>
      <c r="S14" s="136">
        <f t="shared" si="2"/>
        <v>33.333333333333336</v>
      </c>
      <c r="T14" s="129">
        <v>57</v>
      </c>
      <c r="U14" s="101">
        <f t="shared" si="3"/>
        <v>5.7</v>
      </c>
      <c r="V14" s="101">
        <f t="shared" si="4"/>
        <v>62.7</v>
      </c>
      <c r="W14" s="102"/>
      <c r="X14" s="99">
        <f t="shared" si="5"/>
        <v>0</v>
      </c>
    </row>
    <row r="15" spans="1:24" s="24" customFormat="1" ht="18" x14ac:dyDescent="0.2">
      <c r="A15" s="148"/>
      <c r="B15" s="87" t="s">
        <v>25</v>
      </c>
      <c r="C15" s="87" t="s">
        <v>59</v>
      </c>
      <c r="D15" s="88" t="s">
        <v>60</v>
      </c>
      <c r="E15" s="89"/>
      <c r="F15" s="90"/>
      <c r="G15" s="91"/>
      <c r="H15" s="92"/>
      <c r="I15" s="93"/>
      <c r="J15" s="94"/>
      <c r="K15" s="95"/>
      <c r="L15" s="96"/>
      <c r="M15" s="97">
        <v>150</v>
      </c>
      <c r="N15" s="98" t="s">
        <v>33</v>
      </c>
      <c r="O15" s="99">
        <f t="shared" si="0"/>
        <v>0.19466666666666665</v>
      </c>
      <c r="P15" s="87">
        <v>30</v>
      </c>
      <c r="Q15" s="100">
        <f t="shared" si="1"/>
        <v>5.84</v>
      </c>
      <c r="R15" s="87" t="s">
        <v>56</v>
      </c>
      <c r="S15" s="136">
        <f t="shared" si="2"/>
        <v>5</v>
      </c>
      <c r="T15" s="129">
        <v>29.2</v>
      </c>
      <c r="U15" s="101">
        <f t="shared" si="3"/>
        <v>2.92</v>
      </c>
      <c r="V15" s="101">
        <f t="shared" si="4"/>
        <v>32.119999999999997</v>
      </c>
      <c r="W15" s="102"/>
      <c r="X15" s="99">
        <f t="shared" si="5"/>
        <v>0</v>
      </c>
    </row>
    <row r="16" spans="1:24" s="20" customFormat="1" ht="18" x14ac:dyDescent="0.2">
      <c r="A16" s="148"/>
      <c r="B16" s="87"/>
      <c r="C16" s="87" t="s">
        <v>61</v>
      </c>
      <c r="D16" s="88" t="s">
        <v>62</v>
      </c>
      <c r="E16" s="89"/>
      <c r="F16" s="90"/>
      <c r="G16" s="91"/>
      <c r="H16" s="92"/>
      <c r="I16" s="93"/>
      <c r="J16" s="94"/>
      <c r="K16" s="95"/>
      <c r="L16" s="96"/>
      <c r="M16" s="97">
        <v>500</v>
      </c>
      <c r="N16" s="98" t="s">
        <v>33</v>
      </c>
      <c r="O16" s="99">
        <f t="shared" si="0"/>
        <v>0.15</v>
      </c>
      <c r="P16" s="87">
        <v>2.5</v>
      </c>
      <c r="Q16" s="100">
        <f t="shared" si="1"/>
        <v>0.375</v>
      </c>
      <c r="R16" s="87" t="s">
        <v>63</v>
      </c>
      <c r="S16" s="136">
        <f t="shared" si="2"/>
        <v>200</v>
      </c>
      <c r="T16" s="129">
        <v>75</v>
      </c>
      <c r="U16" s="101">
        <f t="shared" si="3"/>
        <v>7.5</v>
      </c>
      <c r="V16" s="101">
        <f t="shared" si="4"/>
        <v>82.5</v>
      </c>
      <c r="W16" s="102"/>
      <c r="X16" s="99">
        <f t="shared" si="5"/>
        <v>0</v>
      </c>
    </row>
    <row r="17" spans="1:24" s="24" customFormat="1" ht="18" x14ac:dyDescent="0.2">
      <c r="A17" s="148"/>
      <c r="B17" s="87"/>
      <c r="C17" s="87" t="s">
        <v>64</v>
      </c>
      <c r="D17" s="88" t="s">
        <v>65</v>
      </c>
      <c r="E17" s="89" t="s">
        <v>28</v>
      </c>
      <c r="F17" s="90"/>
      <c r="G17" s="91"/>
      <c r="H17" s="92"/>
      <c r="I17" s="93"/>
      <c r="J17" s="94"/>
      <c r="K17" s="95"/>
      <c r="L17" s="96"/>
      <c r="M17" s="97">
        <v>200</v>
      </c>
      <c r="N17" s="98" t="s">
        <v>33</v>
      </c>
      <c r="O17" s="99">
        <f t="shared" si="0"/>
        <v>0.17</v>
      </c>
      <c r="P17" s="87">
        <v>5</v>
      </c>
      <c r="Q17" s="100">
        <f t="shared" si="1"/>
        <v>0.85000000000000009</v>
      </c>
      <c r="R17" s="87" t="s">
        <v>49</v>
      </c>
      <c r="S17" s="136">
        <f t="shared" si="2"/>
        <v>40</v>
      </c>
      <c r="T17" s="130">
        <v>34</v>
      </c>
      <c r="U17" s="101">
        <f t="shared" si="3"/>
        <v>3.4000000000000004</v>
      </c>
      <c r="V17" s="101">
        <f t="shared" si="4"/>
        <v>37.4</v>
      </c>
      <c r="W17" s="102"/>
      <c r="X17" s="99">
        <f t="shared" si="5"/>
        <v>0</v>
      </c>
    </row>
    <row r="18" spans="1:24" s="18" customFormat="1" ht="18" x14ac:dyDescent="0.2">
      <c r="A18" s="148"/>
      <c r="B18" s="87"/>
      <c r="C18" s="87" t="s">
        <v>66</v>
      </c>
      <c r="D18" s="88" t="s">
        <v>67</v>
      </c>
      <c r="E18" s="89"/>
      <c r="F18" s="90"/>
      <c r="G18" s="91"/>
      <c r="H18" s="92"/>
      <c r="I18" s="93"/>
      <c r="J18" s="94"/>
      <c r="K18" s="95"/>
      <c r="L18" s="96"/>
      <c r="M18" s="97">
        <v>250</v>
      </c>
      <c r="N18" s="98" t="s">
        <v>33</v>
      </c>
      <c r="O18" s="99">
        <f t="shared" si="0"/>
        <v>0.23200000000000001</v>
      </c>
      <c r="P18" s="87">
        <v>30</v>
      </c>
      <c r="Q18" s="100">
        <f t="shared" si="1"/>
        <v>6.96</v>
      </c>
      <c r="R18" s="87" t="s">
        <v>56</v>
      </c>
      <c r="S18" s="136">
        <f t="shared" si="2"/>
        <v>8.3333333333333339</v>
      </c>
      <c r="T18" s="129">
        <v>58</v>
      </c>
      <c r="U18" s="101">
        <f t="shared" si="3"/>
        <v>5.8000000000000007</v>
      </c>
      <c r="V18" s="101">
        <f t="shared" si="4"/>
        <v>63.8</v>
      </c>
      <c r="W18" s="102"/>
      <c r="X18" s="99">
        <f t="shared" si="5"/>
        <v>0</v>
      </c>
    </row>
    <row r="19" spans="1:24" ht="18" x14ac:dyDescent="0.2">
      <c r="A19" s="148"/>
      <c r="B19" s="87"/>
      <c r="C19" s="87" t="s">
        <v>68</v>
      </c>
      <c r="D19" s="88" t="s">
        <v>69</v>
      </c>
      <c r="E19" s="89" t="s">
        <v>28</v>
      </c>
      <c r="F19" s="90"/>
      <c r="G19" s="91"/>
      <c r="H19" s="92"/>
      <c r="I19" s="93"/>
      <c r="J19" s="94"/>
      <c r="K19" s="95"/>
      <c r="L19" s="96"/>
      <c r="M19" s="97">
        <v>500</v>
      </c>
      <c r="N19" s="98" t="s">
        <v>33</v>
      </c>
      <c r="O19" s="99">
        <f t="shared" si="0"/>
        <v>0.16800000000000001</v>
      </c>
      <c r="P19" s="87">
        <v>2.5</v>
      </c>
      <c r="Q19" s="100">
        <f t="shared" si="1"/>
        <v>0.42000000000000004</v>
      </c>
      <c r="R19" s="87" t="s">
        <v>42</v>
      </c>
      <c r="S19" s="136">
        <f t="shared" si="2"/>
        <v>200</v>
      </c>
      <c r="T19" s="129">
        <v>84</v>
      </c>
      <c r="U19" s="101">
        <f t="shared" si="3"/>
        <v>8.4</v>
      </c>
      <c r="V19" s="101">
        <f t="shared" si="4"/>
        <v>92.4</v>
      </c>
      <c r="W19" s="102"/>
      <c r="X19" s="99">
        <f t="shared" si="5"/>
        <v>0</v>
      </c>
    </row>
    <row r="20" spans="1:24" ht="18" x14ac:dyDescent="0.2">
      <c r="A20" s="149"/>
      <c r="B20" s="87"/>
      <c r="C20" s="87" t="s">
        <v>70</v>
      </c>
      <c r="D20" s="88" t="s">
        <v>71</v>
      </c>
      <c r="E20" s="89"/>
      <c r="F20" s="90"/>
      <c r="G20" s="91"/>
      <c r="H20" s="92"/>
      <c r="I20" s="93"/>
      <c r="J20" s="94"/>
      <c r="K20" s="95"/>
      <c r="L20" s="96"/>
      <c r="M20" s="97">
        <v>500</v>
      </c>
      <c r="N20" s="98" t="s">
        <v>33</v>
      </c>
      <c r="O20" s="99">
        <f t="shared" si="0"/>
        <v>0.112</v>
      </c>
      <c r="P20" s="87">
        <v>15</v>
      </c>
      <c r="Q20" s="100">
        <f t="shared" si="1"/>
        <v>1.68</v>
      </c>
      <c r="R20" s="87" t="s">
        <v>30</v>
      </c>
      <c r="S20" s="136">
        <f t="shared" si="2"/>
        <v>33.333333333333336</v>
      </c>
      <c r="T20" s="129">
        <v>56</v>
      </c>
      <c r="U20" s="101">
        <f t="shared" si="3"/>
        <v>5.6000000000000005</v>
      </c>
      <c r="V20" s="101">
        <f t="shared" si="4"/>
        <v>61.6</v>
      </c>
      <c r="W20" s="102"/>
      <c r="X20" s="99">
        <f t="shared" si="5"/>
        <v>0</v>
      </c>
    </row>
    <row r="21" spans="1:24" s="24" customFormat="1" ht="18" x14ac:dyDescent="0.2">
      <c r="A21" s="150" t="s">
        <v>72</v>
      </c>
      <c r="B21" s="25"/>
      <c r="C21" s="87" t="s">
        <v>73</v>
      </c>
      <c r="D21" s="6" t="s">
        <v>74</v>
      </c>
      <c r="E21" s="51" t="s">
        <v>28</v>
      </c>
      <c r="F21" s="54" t="s">
        <v>28</v>
      </c>
      <c r="G21" s="57" t="s">
        <v>28</v>
      </c>
      <c r="H21" s="60" t="s">
        <v>28</v>
      </c>
      <c r="I21" s="63" t="s">
        <v>28</v>
      </c>
      <c r="J21" s="66"/>
      <c r="K21" s="69"/>
      <c r="L21" s="72"/>
      <c r="M21" s="26">
        <v>50</v>
      </c>
      <c r="N21" s="27" t="s">
        <v>33</v>
      </c>
      <c r="O21" s="28">
        <f t="shared" si="0"/>
        <v>3.54</v>
      </c>
      <c r="P21" s="25">
        <v>1</v>
      </c>
      <c r="Q21" s="29">
        <f t="shared" si="1"/>
        <v>3.54</v>
      </c>
      <c r="R21" s="25" t="s">
        <v>75</v>
      </c>
      <c r="S21" s="135">
        <f t="shared" si="2"/>
        <v>50</v>
      </c>
      <c r="T21" s="128">
        <v>177</v>
      </c>
      <c r="U21" s="1">
        <f t="shared" si="3"/>
        <v>17.7</v>
      </c>
      <c r="V21" s="1">
        <f t="shared" si="4"/>
        <v>194.7</v>
      </c>
      <c r="W21" s="84"/>
      <c r="X21" s="85">
        <f t="shared" si="5"/>
        <v>0</v>
      </c>
    </row>
    <row r="22" spans="1:24" ht="18" x14ac:dyDescent="0.2">
      <c r="A22" s="151"/>
      <c r="B22" s="25" t="s">
        <v>25</v>
      </c>
      <c r="C22" s="87" t="s">
        <v>76</v>
      </c>
      <c r="D22" s="6" t="s">
        <v>77</v>
      </c>
      <c r="E22" s="51"/>
      <c r="F22" s="54"/>
      <c r="G22" s="57"/>
      <c r="H22" s="60"/>
      <c r="I22" s="63"/>
      <c r="J22" s="66"/>
      <c r="K22" s="69"/>
      <c r="L22" s="72"/>
      <c r="M22" s="25">
        <v>100</v>
      </c>
      <c r="N22" s="25" t="s">
        <v>33</v>
      </c>
      <c r="O22" s="28">
        <f t="shared" si="0"/>
        <v>0.46600000000000003</v>
      </c>
      <c r="P22" s="25">
        <v>5</v>
      </c>
      <c r="Q22" s="29">
        <f t="shared" si="1"/>
        <v>2.33</v>
      </c>
      <c r="R22" s="25" t="s">
        <v>49</v>
      </c>
      <c r="S22" s="135">
        <f t="shared" si="2"/>
        <v>20</v>
      </c>
      <c r="T22" s="131">
        <v>46.6</v>
      </c>
      <c r="U22" s="1">
        <f t="shared" si="3"/>
        <v>4.66</v>
      </c>
      <c r="V22" s="1">
        <f t="shared" si="4"/>
        <v>51.260000000000005</v>
      </c>
      <c r="W22" s="84"/>
      <c r="X22" s="85">
        <f t="shared" si="5"/>
        <v>0</v>
      </c>
    </row>
    <row r="23" spans="1:24" ht="18" x14ac:dyDescent="0.2">
      <c r="A23" s="151"/>
      <c r="B23" s="25"/>
      <c r="C23" s="87" t="s">
        <v>78</v>
      </c>
      <c r="D23" s="6" t="s">
        <v>79</v>
      </c>
      <c r="E23" s="51"/>
      <c r="F23" s="54"/>
      <c r="G23" s="57"/>
      <c r="H23" s="60"/>
      <c r="I23" s="63"/>
      <c r="J23" s="66"/>
      <c r="K23" s="69"/>
      <c r="L23" s="72"/>
      <c r="M23" s="26">
        <v>40</v>
      </c>
      <c r="N23" s="27" t="s">
        <v>33</v>
      </c>
      <c r="O23" s="28">
        <f t="shared" si="0"/>
        <v>3.0750000000000002</v>
      </c>
      <c r="P23" s="25">
        <v>5</v>
      </c>
      <c r="Q23" s="29">
        <f t="shared" si="1"/>
        <v>15.375</v>
      </c>
      <c r="R23" s="25" t="s">
        <v>80</v>
      </c>
      <c r="S23" s="135">
        <f t="shared" si="2"/>
        <v>8</v>
      </c>
      <c r="T23" s="128">
        <v>123</v>
      </c>
      <c r="U23" s="1">
        <f t="shared" si="3"/>
        <v>12.3</v>
      </c>
      <c r="V23" s="1">
        <f t="shared" si="4"/>
        <v>135.30000000000001</v>
      </c>
      <c r="W23" s="84"/>
      <c r="X23" s="85">
        <f t="shared" si="5"/>
        <v>0</v>
      </c>
    </row>
    <row r="24" spans="1:24" ht="18" x14ac:dyDescent="0.2">
      <c r="A24" s="151"/>
      <c r="B24" s="25"/>
      <c r="C24" s="87" t="s">
        <v>81</v>
      </c>
      <c r="D24" s="6" t="s">
        <v>82</v>
      </c>
      <c r="E24" s="51"/>
      <c r="F24" s="54"/>
      <c r="G24" s="57"/>
      <c r="H24" s="60" t="s">
        <v>28</v>
      </c>
      <c r="I24" s="63"/>
      <c r="J24" s="66" t="s">
        <v>28</v>
      </c>
      <c r="K24" s="69"/>
      <c r="L24" s="72"/>
      <c r="M24" s="26">
        <v>40</v>
      </c>
      <c r="N24" s="27" t="s">
        <v>33</v>
      </c>
      <c r="O24" s="28">
        <f t="shared" si="0"/>
        <v>3.125</v>
      </c>
      <c r="P24" s="25">
        <v>2.5</v>
      </c>
      <c r="Q24" s="29">
        <f t="shared" si="1"/>
        <v>7.8125</v>
      </c>
      <c r="R24" s="25" t="s">
        <v>83</v>
      </c>
      <c r="S24" s="135">
        <f t="shared" si="2"/>
        <v>16</v>
      </c>
      <c r="T24" s="128">
        <v>125</v>
      </c>
      <c r="U24" s="1">
        <f t="shared" si="3"/>
        <v>12.5</v>
      </c>
      <c r="V24" s="1">
        <f t="shared" si="4"/>
        <v>137.5</v>
      </c>
      <c r="W24" s="84"/>
      <c r="X24" s="85">
        <f t="shared" si="5"/>
        <v>0</v>
      </c>
    </row>
    <row r="25" spans="1:24" s="20" customFormat="1" ht="18" x14ac:dyDescent="0.2">
      <c r="A25" s="151"/>
      <c r="B25" s="25"/>
      <c r="C25" s="87" t="s">
        <v>84</v>
      </c>
      <c r="D25" s="6" t="s">
        <v>85</v>
      </c>
      <c r="E25" s="51"/>
      <c r="F25" s="54"/>
      <c r="G25" s="57"/>
      <c r="H25" s="60"/>
      <c r="I25" s="63"/>
      <c r="J25" s="66" t="s">
        <v>28</v>
      </c>
      <c r="K25" s="69"/>
      <c r="L25" s="72" t="s">
        <v>28</v>
      </c>
      <c r="M25" s="25">
        <v>40</v>
      </c>
      <c r="N25" s="30" t="s">
        <v>86</v>
      </c>
      <c r="O25" s="28">
        <f t="shared" si="0"/>
        <v>3.125</v>
      </c>
      <c r="P25" s="25">
        <v>1</v>
      </c>
      <c r="Q25" s="29">
        <f t="shared" si="1"/>
        <v>3.125</v>
      </c>
      <c r="R25" s="25" t="s">
        <v>83</v>
      </c>
      <c r="S25" s="135">
        <f t="shared" si="2"/>
        <v>40</v>
      </c>
      <c r="T25" s="131">
        <v>125</v>
      </c>
      <c r="U25" s="22">
        <v>12.5</v>
      </c>
      <c r="V25" s="1">
        <f t="shared" si="4"/>
        <v>137.5</v>
      </c>
      <c r="W25" s="84"/>
      <c r="X25" s="85">
        <f t="shared" si="5"/>
        <v>0</v>
      </c>
    </row>
    <row r="26" spans="1:24" s="21" customFormat="1" ht="18" x14ac:dyDescent="0.2">
      <c r="A26" s="152" t="s">
        <v>87</v>
      </c>
      <c r="B26" s="103"/>
      <c r="C26" s="87" t="s">
        <v>88</v>
      </c>
      <c r="D26" s="104" t="s">
        <v>89</v>
      </c>
      <c r="E26" s="89"/>
      <c r="F26" s="90"/>
      <c r="G26" s="91"/>
      <c r="H26" s="92"/>
      <c r="I26" s="93"/>
      <c r="J26" s="94"/>
      <c r="K26" s="95"/>
      <c r="L26" s="96"/>
      <c r="M26" s="105">
        <v>14</v>
      </c>
      <c r="N26" s="106" t="s">
        <v>33</v>
      </c>
      <c r="O26" s="107">
        <f t="shared" si="0"/>
        <v>2.4714285714285715</v>
      </c>
      <c r="P26" s="103">
        <v>1</v>
      </c>
      <c r="Q26" s="108">
        <f t="shared" si="1"/>
        <v>2.4714285714285715</v>
      </c>
      <c r="R26" s="103" t="s">
        <v>90</v>
      </c>
      <c r="S26" s="136">
        <f t="shared" si="2"/>
        <v>14</v>
      </c>
      <c r="T26" s="131">
        <v>34.6</v>
      </c>
      <c r="U26" s="101">
        <f t="shared" ref="U26:U77" si="6">T26*0.1</f>
        <v>3.4600000000000004</v>
      </c>
      <c r="V26" s="101">
        <f t="shared" si="4"/>
        <v>38.06</v>
      </c>
      <c r="W26" s="109"/>
      <c r="X26" s="107">
        <f t="shared" si="5"/>
        <v>0</v>
      </c>
    </row>
    <row r="27" spans="1:24" ht="18" x14ac:dyDescent="0.2">
      <c r="A27" s="153"/>
      <c r="B27" s="103"/>
      <c r="C27" s="87" t="s">
        <v>91</v>
      </c>
      <c r="D27" s="104" t="s">
        <v>92</v>
      </c>
      <c r="E27" s="89"/>
      <c r="F27" s="90"/>
      <c r="G27" s="91"/>
      <c r="H27" s="92"/>
      <c r="I27" s="93"/>
      <c r="J27" s="94"/>
      <c r="K27" s="95"/>
      <c r="L27" s="96"/>
      <c r="M27" s="105">
        <v>14</v>
      </c>
      <c r="N27" s="106" t="s">
        <v>33</v>
      </c>
      <c r="O27" s="107">
        <f t="shared" si="0"/>
        <v>2.157142857142857</v>
      </c>
      <c r="P27" s="103">
        <v>1</v>
      </c>
      <c r="Q27" s="108">
        <f t="shared" si="1"/>
        <v>2.157142857142857</v>
      </c>
      <c r="R27" s="103" t="s">
        <v>90</v>
      </c>
      <c r="S27" s="136">
        <f t="shared" si="2"/>
        <v>14</v>
      </c>
      <c r="T27" s="131">
        <v>30.2</v>
      </c>
      <c r="U27" s="101">
        <f t="shared" si="6"/>
        <v>3.02</v>
      </c>
      <c r="V27" s="101">
        <f t="shared" si="4"/>
        <v>33.22</v>
      </c>
      <c r="W27" s="109"/>
      <c r="X27" s="107">
        <f t="shared" si="5"/>
        <v>0</v>
      </c>
    </row>
    <row r="28" spans="1:24" ht="18" x14ac:dyDescent="0.2">
      <c r="A28" s="153"/>
      <c r="B28" s="103"/>
      <c r="C28" s="87" t="s">
        <v>93</v>
      </c>
      <c r="D28" s="104" t="s">
        <v>94</v>
      </c>
      <c r="E28" s="89"/>
      <c r="F28" s="90"/>
      <c r="G28" s="91"/>
      <c r="H28" s="92"/>
      <c r="I28" s="93"/>
      <c r="J28" s="94"/>
      <c r="K28" s="95"/>
      <c r="L28" s="96"/>
      <c r="M28" s="105">
        <v>14</v>
      </c>
      <c r="N28" s="106" t="s">
        <v>33</v>
      </c>
      <c r="O28" s="107">
        <f t="shared" si="0"/>
        <v>2.9571428571428569</v>
      </c>
      <c r="P28" s="103">
        <v>1</v>
      </c>
      <c r="Q28" s="108">
        <f t="shared" si="1"/>
        <v>2.9571428571428569</v>
      </c>
      <c r="R28" s="103" t="s">
        <v>90</v>
      </c>
      <c r="S28" s="136">
        <f t="shared" si="2"/>
        <v>14</v>
      </c>
      <c r="T28" s="131">
        <v>41.4</v>
      </c>
      <c r="U28" s="101">
        <f t="shared" si="6"/>
        <v>4.1399999999999997</v>
      </c>
      <c r="V28" s="101">
        <f t="shared" si="4"/>
        <v>45.54</v>
      </c>
      <c r="W28" s="109"/>
      <c r="X28" s="107">
        <f t="shared" si="5"/>
        <v>0</v>
      </c>
    </row>
    <row r="29" spans="1:24" s="21" customFormat="1" ht="18" x14ac:dyDescent="0.2">
      <c r="A29" s="153"/>
      <c r="B29" s="103"/>
      <c r="C29" s="87" t="s">
        <v>95</v>
      </c>
      <c r="D29" s="104" t="s">
        <v>96</v>
      </c>
      <c r="E29" s="89"/>
      <c r="F29" s="90"/>
      <c r="G29" s="91"/>
      <c r="H29" s="92"/>
      <c r="I29" s="93"/>
      <c r="J29" s="94"/>
      <c r="K29" s="95"/>
      <c r="L29" s="96"/>
      <c r="M29" s="105">
        <v>14</v>
      </c>
      <c r="N29" s="106" t="s">
        <v>33</v>
      </c>
      <c r="O29" s="107">
        <f t="shared" si="0"/>
        <v>1.6714285714285713</v>
      </c>
      <c r="P29" s="103">
        <v>1</v>
      </c>
      <c r="Q29" s="108">
        <f t="shared" si="1"/>
        <v>1.6714285714285713</v>
      </c>
      <c r="R29" s="103" t="s">
        <v>90</v>
      </c>
      <c r="S29" s="136">
        <v>7</v>
      </c>
      <c r="T29" s="131">
        <v>23.4</v>
      </c>
      <c r="U29" s="101">
        <f t="shared" si="6"/>
        <v>2.34</v>
      </c>
      <c r="V29" s="101">
        <f t="shared" si="4"/>
        <v>25.74</v>
      </c>
      <c r="W29" s="109"/>
      <c r="X29" s="107">
        <f t="shared" si="5"/>
        <v>0</v>
      </c>
    </row>
    <row r="30" spans="1:24" s="18" customFormat="1" ht="18" x14ac:dyDescent="0.2">
      <c r="A30" s="153"/>
      <c r="B30" s="103"/>
      <c r="C30" s="87" t="s">
        <v>97</v>
      </c>
      <c r="D30" s="104" t="s">
        <v>98</v>
      </c>
      <c r="E30" s="89"/>
      <c r="F30" s="90"/>
      <c r="G30" s="91"/>
      <c r="H30" s="92"/>
      <c r="I30" s="93"/>
      <c r="J30" s="94"/>
      <c r="K30" s="95"/>
      <c r="L30" s="96"/>
      <c r="M30" s="105">
        <v>500</v>
      </c>
      <c r="N30" s="106" t="s">
        <v>33</v>
      </c>
      <c r="O30" s="107">
        <f t="shared" si="0"/>
        <v>0.19600000000000001</v>
      </c>
      <c r="P30" s="103">
        <v>15</v>
      </c>
      <c r="Q30" s="108">
        <f t="shared" si="1"/>
        <v>2.94</v>
      </c>
      <c r="R30" s="103" t="s">
        <v>30</v>
      </c>
      <c r="S30" s="136">
        <f t="shared" ref="S30:S77" si="7">M30/P30</f>
        <v>33.333333333333336</v>
      </c>
      <c r="T30" s="129">
        <v>98</v>
      </c>
      <c r="U30" s="101">
        <f t="shared" si="6"/>
        <v>9.8000000000000007</v>
      </c>
      <c r="V30" s="101">
        <f t="shared" si="4"/>
        <v>107.8</v>
      </c>
      <c r="W30" s="109"/>
      <c r="X30" s="107">
        <f t="shared" si="5"/>
        <v>0</v>
      </c>
    </row>
    <row r="31" spans="1:24" ht="20.75" customHeight="1" x14ac:dyDescent="0.2">
      <c r="A31" s="153"/>
      <c r="B31" s="103"/>
      <c r="C31" s="87" t="s">
        <v>99</v>
      </c>
      <c r="D31" s="104" t="s">
        <v>100</v>
      </c>
      <c r="E31" s="89"/>
      <c r="F31" s="90"/>
      <c r="G31" s="91"/>
      <c r="H31" s="92"/>
      <c r="I31" s="93"/>
      <c r="J31" s="94"/>
      <c r="K31" s="95"/>
      <c r="L31" s="96"/>
      <c r="M31" s="103">
        <v>150</v>
      </c>
      <c r="N31" s="103" t="s">
        <v>33</v>
      </c>
      <c r="O31" s="107">
        <f t="shared" si="0"/>
        <v>0.66666666666666663</v>
      </c>
      <c r="P31" s="103">
        <v>2.5</v>
      </c>
      <c r="Q31" s="108">
        <f t="shared" si="1"/>
        <v>1.6666666666666665</v>
      </c>
      <c r="R31" s="110" t="s">
        <v>42</v>
      </c>
      <c r="S31" s="136">
        <f t="shared" si="7"/>
        <v>60</v>
      </c>
      <c r="T31" s="130">
        <v>100</v>
      </c>
      <c r="U31" s="101">
        <f t="shared" si="6"/>
        <v>10</v>
      </c>
      <c r="V31" s="101">
        <f t="shared" si="4"/>
        <v>110</v>
      </c>
      <c r="W31" s="109"/>
      <c r="X31" s="107">
        <f t="shared" si="5"/>
        <v>0</v>
      </c>
    </row>
    <row r="32" spans="1:24" s="18" customFormat="1" ht="18" x14ac:dyDescent="0.2">
      <c r="A32" s="153"/>
      <c r="B32" s="103" t="s">
        <v>25</v>
      </c>
      <c r="C32" s="87" t="s">
        <v>101</v>
      </c>
      <c r="D32" s="104" t="s">
        <v>102</v>
      </c>
      <c r="E32" s="89"/>
      <c r="F32" s="90"/>
      <c r="G32" s="91"/>
      <c r="H32" s="92"/>
      <c r="I32" s="93"/>
      <c r="J32" s="94"/>
      <c r="K32" s="95"/>
      <c r="L32" s="96"/>
      <c r="M32" s="105">
        <v>25</v>
      </c>
      <c r="N32" s="106" t="s">
        <v>33</v>
      </c>
      <c r="O32" s="107">
        <f t="shared" si="0"/>
        <v>3.2360000000000002</v>
      </c>
      <c r="P32" s="103">
        <v>0.5</v>
      </c>
      <c r="Q32" s="108">
        <f t="shared" si="1"/>
        <v>1.6180000000000001</v>
      </c>
      <c r="R32" s="103" t="s">
        <v>103</v>
      </c>
      <c r="S32" s="136">
        <f t="shared" si="7"/>
        <v>50</v>
      </c>
      <c r="T32" s="129">
        <v>80.900000000000006</v>
      </c>
      <c r="U32" s="101">
        <f t="shared" si="6"/>
        <v>8.0900000000000016</v>
      </c>
      <c r="V32" s="101">
        <f t="shared" si="4"/>
        <v>88.990000000000009</v>
      </c>
      <c r="W32" s="109"/>
      <c r="X32" s="107">
        <f t="shared" si="5"/>
        <v>0</v>
      </c>
    </row>
    <row r="33" spans="1:24" ht="18" x14ac:dyDescent="0.2">
      <c r="A33" s="153"/>
      <c r="B33" s="103"/>
      <c r="C33" s="87" t="s">
        <v>104</v>
      </c>
      <c r="D33" s="104" t="s">
        <v>105</v>
      </c>
      <c r="E33" s="89"/>
      <c r="F33" s="90"/>
      <c r="G33" s="91"/>
      <c r="H33" s="92"/>
      <c r="I33" s="93"/>
      <c r="J33" s="94"/>
      <c r="K33" s="95"/>
      <c r="L33" s="96"/>
      <c r="M33" s="105">
        <v>40</v>
      </c>
      <c r="N33" s="106" t="s">
        <v>33</v>
      </c>
      <c r="O33" s="107">
        <f t="shared" si="0"/>
        <v>1.2250000000000001</v>
      </c>
      <c r="P33" s="103">
        <v>1</v>
      </c>
      <c r="Q33" s="108">
        <f t="shared" si="1"/>
        <v>1.2250000000000001</v>
      </c>
      <c r="R33" s="110" t="s">
        <v>75</v>
      </c>
      <c r="S33" s="136">
        <f t="shared" si="7"/>
        <v>40</v>
      </c>
      <c r="T33" s="129">
        <v>49</v>
      </c>
      <c r="U33" s="101">
        <f t="shared" si="6"/>
        <v>4.9000000000000004</v>
      </c>
      <c r="V33" s="101">
        <f t="shared" si="4"/>
        <v>53.9</v>
      </c>
      <c r="W33" s="109"/>
      <c r="X33" s="107">
        <f t="shared" si="5"/>
        <v>0</v>
      </c>
    </row>
    <row r="34" spans="1:24" s="31" customFormat="1" ht="18" x14ac:dyDescent="0.2">
      <c r="A34" s="153"/>
      <c r="B34" s="111"/>
      <c r="C34" s="87" t="s">
        <v>106</v>
      </c>
      <c r="D34" s="104" t="s">
        <v>107</v>
      </c>
      <c r="E34" s="89" t="s">
        <v>28</v>
      </c>
      <c r="F34" s="90" t="s">
        <v>28</v>
      </c>
      <c r="G34" s="91" t="s">
        <v>28</v>
      </c>
      <c r="H34" s="92"/>
      <c r="I34" s="93"/>
      <c r="J34" s="94"/>
      <c r="K34" s="95"/>
      <c r="L34" s="96"/>
      <c r="M34" s="103">
        <v>50</v>
      </c>
      <c r="N34" s="112" t="s">
        <v>86</v>
      </c>
      <c r="O34" s="107">
        <f t="shared" si="0"/>
        <v>1.46</v>
      </c>
      <c r="P34" s="103">
        <v>1</v>
      </c>
      <c r="Q34" s="108">
        <f t="shared" si="1"/>
        <v>1.46</v>
      </c>
      <c r="R34" s="103" t="s">
        <v>75</v>
      </c>
      <c r="S34" s="136">
        <f t="shared" si="7"/>
        <v>50</v>
      </c>
      <c r="T34" s="130">
        <v>73</v>
      </c>
      <c r="U34" s="101">
        <f t="shared" si="6"/>
        <v>7.3000000000000007</v>
      </c>
      <c r="V34" s="101">
        <f t="shared" si="4"/>
        <v>80.3</v>
      </c>
      <c r="W34" s="109"/>
      <c r="X34" s="107">
        <f t="shared" si="5"/>
        <v>0</v>
      </c>
    </row>
    <row r="35" spans="1:24" s="21" customFormat="1" ht="18" x14ac:dyDescent="0.2">
      <c r="A35" s="153"/>
      <c r="B35" s="111"/>
      <c r="C35" s="87" t="s">
        <v>108</v>
      </c>
      <c r="D35" s="104" t="s">
        <v>109</v>
      </c>
      <c r="E35" s="89" t="s">
        <v>28</v>
      </c>
      <c r="F35" s="90" t="s">
        <v>28</v>
      </c>
      <c r="G35" s="91" t="s">
        <v>28</v>
      </c>
      <c r="H35" s="92"/>
      <c r="I35" s="93"/>
      <c r="J35" s="94"/>
      <c r="K35" s="95"/>
      <c r="L35" s="96"/>
      <c r="M35" s="103">
        <v>25</v>
      </c>
      <c r="N35" s="112" t="s">
        <v>29</v>
      </c>
      <c r="O35" s="107">
        <f t="shared" si="0"/>
        <v>3.36</v>
      </c>
      <c r="P35" s="103">
        <v>1</v>
      </c>
      <c r="Q35" s="108">
        <f t="shared" si="1"/>
        <v>3.36</v>
      </c>
      <c r="R35" s="110" t="s">
        <v>75</v>
      </c>
      <c r="S35" s="136">
        <f t="shared" si="7"/>
        <v>25</v>
      </c>
      <c r="T35" s="130">
        <v>84</v>
      </c>
      <c r="U35" s="101">
        <f t="shared" si="6"/>
        <v>8.4</v>
      </c>
      <c r="V35" s="101">
        <f t="shared" si="4"/>
        <v>92.4</v>
      </c>
      <c r="W35" s="109"/>
      <c r="X35" s="107">
        <f t="shared" si="5"/>
        <v>0</v>
      </c>
    </row>
    <row r="36" spans="1:24" s="21" customFormat="1" ht="18" x14ac:dyDescent="0.2">
      <c r="A36" s="153"/>
      <c r="B36" s="103"/>
      <c r="C36" s="87" t="s">
        <v>110</v>
      </c>
      <c r="D36" s="104" t="s">
        <v>111</v>
      </c>
      <c r="E36" s="89"/>
      <c r="F36" s="90"/>
      <c r="G36" s="91"/>
      <c r="H36" s="92"/>
      <c r="I36" s="93"/>
      <c r="J36" s="94"/>
      <c r="K36" s="95"/>
      <c r="L36" s="96"/>
      <c r="M36" s="105">
        <v>150</v>
      </c>
      <c r="N36" s="106" t="s">
        <v>33</v>
      </c>
      <c r="O36" s="107">
        <f t="shared" si="0"/>
        <v>0.84</v>
      </c>
      <c r="P36" s="103">
        <v>2.5</v>
      </c>
      <c r="Q36" s="108">
        <f t="shared" si="1"/>
        <v>2.1</v>
      </c>
      <c r="R36" s="103" t="s">
        <v>42</v>
      </c>
      <c r="S36" s="136">
        <f t="shared" si="7"/>
        <v>60</v>
      </c>
      <c r="T36" s="129">
        <v>126</v>
      </c>
      <c r="U36" s="101">
        <f t="shared" si="6"/>
        <v>12.600000000000001</v>
      </c>
      <c r="V36" s="101">
        <f t="shared" ref="V36:V66" si="8">SUM(T36:U36)</f>
        <v>138.6</v>
      </c>
      <c r="W36" s="109"/>
      <c r="X36" s="107">
        <f t="shared" si="5"/>
        <v>0</v>
      </c>
    </row>
    <row r="37" spans="1:24" ht="18" x14ac:dyDescent="0.2">
      <c r="A37" s="153"/>
      <c r="B37" s="103"/>
      <c r="C37" s="87" t="s">
        <v>112</v>
      </c>
      <c r="D37" s="104" t="s">
        <v>113</v>
      </c>
      <c r="E37" s="89"/>
      <c r="F37" s="90"/>
      <c r="G37" s="91"/>
      <c r="H37" s="92"/>
      <c r="I37" s="93"/>
      <c r="J37" s="94"/>
      <c r="K37" s="95"/>
      <c r="L37" s="96"/>
      <c r="M37" s="105">
        <v>500</v>
      </c>
      <c r="N37" s="106" t="s">
        <v>33</v>
      </c>
      <c r="O37" s="107">
        <f t="shared" si="0"/>
        <v>0.17399999999999999</v>
      </c>
      <c r="P37" s="103">
        <v>15</v>
      </c>
      <c r="Q37" s="108">
        <f t="shared" si="1"/>
        <v>2.61</v>
      </c>
      <c r="R37" s="103" t="s">
        <v>30</v>
      </c>
      <c r="S37" s="136">
        <f t="shared" si="7"/>
        <v>33.333333333333336</v>
      </c>
      <c r="T37" s="129">
        <v>87</v>
      </c>
      <c r="U37" s="101">
        <f t="shared" si="6"/>
        <v>8.7000000000000011</v>
      </c>
      <c r="V37" s="101">
        <f t="shared" si="8"/>
        <v>95.7</v>
      </c>
      <c r="W37" s="109"/>
      <c r="X37" s="107">
        <f t="shared" si="5"/>
        <v>0</v>
      </c>
    </row>
    <row r="38" spans="1:24" s="20" customFormat="1" ht="18" x14ac:dyDescent="0.2">
      <c r="A38" s="153"/>
      <c r="B38" s="103"/>
      <c r="C38" s="87" t="s">
        <v>114</v>
      </c>
      <c r="D38" s="104" t="s">
        <v>115</v>
      </c>
      <c r="E38" s="89" t="s">
        <v>28</v>
      </c>
      <c r="F38" s="90" t="s">
        <v>28</v>
      </c>
      <c r="G38" s="91" t="s">
        <v>28</v>
      </c>
      <c r="H38" s="92"/>
      <c r="I38" s="93"/>
      <c r="J38" s="94"/>
      <c r="K38" s="95"/>
      <c r="L38" s="96"/>
      <c r="M38" s="105">
        <v>150</v>
      </c>
      <c r="N38" s="106" t="s">
        <v>29</v>
      </c>
      <c r="O38" s="107">
        <f t="shared" si="0"/>
        <v>0.70666666666666667</v>
      </c>
      <c r="P38" s="103">
        <v>1</v>
      </c>
      <c r="Q38" s="108">
        <f t="shared" si="1"/>
        <v>0.70666666666666667</v>
      </c>
      <c r="R38" s="103" t="s">
        <v>75</v>
      </c>
      <c r="S38" s="136">
        <f t="shared" si="7"/>
        <v>150</v>
      </c>
      <c r="T38" s="129">
        <v>106</v>
      </c>
      <c r="U38" s="101">
        <f t="shared" si="6"/>
        <v>10.600000000000001</v>
      </c>
      <c r="V38" s="101">
        <f t="shared" si="8"/>
        <v>116.6</v>
      </c>
      <c r="W38" s="109"/>
      <c r="X38" s="107">
        <f t="shared" si="5"/>
        <v>0</v>
      </c>
    </row>
    <row r="39" spans="1:24" s="20" customFormat="1" ht="18" x14ac:dyDescent="0.2">
      <c r="A39" s="153"/>
      <c r="B39" s="103"/>
      <c r="C39" s="87" t="s">
        <v>116</v>
      </c>
      <c r="D39" s="104" t="s">
        <v>117</v>
      </c>
      <c r="E39" s="89" t="s">
        <v>28</v>
      </c>
      <c r="F39" s="90" t="s">
        <v>28</v>
      </c>
      <c r="G39" s="91" t="s">
        <v>28</v>
      </c>
      <c r="H39" s="92"/>
      <c r="I39" s="93"/>
      <c r="J39" s="94"/>
      <c r="K39" s="95"/>
      <c r="L39" s="96"/>
      <c r="M39" s="105">
        <v>150</v>
      </c>
      <c r="N39" s="106" t="s">
        <v>33</v>
      </c>
      <c r="O39" s="107">
        <f t="shared" si="0"/>
        <v>0.68666666666666665</v>
      </c>
      <c r="P39" s="103">
        <v>2.5</v>
      </c>
      <c r="Q39" s="108">
        <f t="shared" si="1"/>
        <v>1.7166666666666666</v>
      </c>
      <c r="R39" s="103" t="s">
        <v>42</v>
      </c>
      <c r="S39" s="136">
        <f t="shared" si="7"/>
        <v>60</v>
      </c>
      <c r="T39" s="129">
        <v>103</v>
      </c>
      <c r="U39" s="101">
        <f t="shared" si="6"/>
        <v>10.3</v>
      </c>
      <c r="V39" s="101">
        <f t="shared" si="8"/>
        <v>113.3</v>
      </c>
      <c r="W39" s="109"/>
      <c r="X39" s="107">
        <f t="shared" si="5"/>
        <v>0</v>
      </c>
    </row>
    <row r="40" spans="1:24" s="21" customFormat="1" ht="18" x14ac:dyDescent="0.2">
      <c r="A40" s="153"/>
      <c r="B40" s="103"/>
      <c r="C40" s="87" t="s">
        <v>118</v>
      </c>
      <c r="D40" s="104" t="s">
        <v>119</v>
      </c>
      <c r="E40" s="89"/>
      <c r="F40" s="90"/>
      <c r="G40" s="91"/>
      <c r="H40" s="92"/>
      <c r="I40" s="93"/>
      <c r="J40" s="94"/>
      <c r="K40" s="95"/>
      <c r="L40" s="96"/>
      <c r="M40" s="105">
        <v>150</v>
      </c>
      <c r="N40" s="106" t="s">
        <v>33</v>
      </c>
      <c r="O40" s="107">
        <f t="shared" si="0"/>
        <v>0.47333333333333333</v>
      </c>
      <c r="P40" s="103">
        <v>1</v>
      </c>
      <c r="Q40" s="108">
        <f t="shared" si="1"/>
        <v>0.47333333333333333</v>
      </c>
      <c r="R40" s="103" t="s">
        <v>75</v>
      </c>
      <c r="S40" s="136">
        <f t="shared" si="7"/>
        <v>150</v>
      </c>
      <c r="T40" s="129">
        <v>71</v>
      </c>
      <c r="U40" s="101">
        <f t="shared" si="6"/>
        <v>7.1000000000000005</v>
      </c>
      <c r="V40" s="101">
        <f t="shared" si="8"/>
        <v>78.099999999999994</v>
      </c>
      <c r="W40" s="109"/>
      <c r="X40" s="107">
        <f t="shared" si="5"/>
        <v>0</v>
      </c>
    </row>
    <row r="41" spans="1:24" s="20" customFormat="1" ht="18" x14ac:dyDescent="0.2">
      <c r="A41" s="153"/>
      <c r="B41" s="103" t="s">
        <v>25</v>
      </c>
      <c r="C41" s="87" t="s">
        <v>120</v>
      </c>
      <c r="D41" s="104" t="s">
        <v>121</v>
      </c>
      <c r="E41" s="89"/>
      <c r="F41" s="90" t="s">
        <v>28</v>
      </c>
      <c r="G41" s="91"/>
      <c r="H41" s="92"/>
      <c r="I41" s="93"/>
      <c r="J41" s="94"/>
      <c r="K41" s="95"/>
      <c r="L41" s="96"/>
      <c r="M41" s="103">
        <v>30</v>
      </c>
      <c r="N41" s="103" t="s">
        <v>33</v>
      </c>
      <c r="O41" s="107">
        <f t="shared" si="0"/>
        <v>7.13</v>
      </c>
      <c r="P41" s="103">
        <v>0.5</v>
      </c>
      <c r="Q41" s="108">
        <f t="shared" si="1"/>
        <v>3.5649999999999999</v>
      </c>
      <c r="R41" s="103" t="s">
        <v>103</v>
      </c>
      <c r="S41" s="136">
        <f t="shared" si="7"/>
        <v>60</v>
      </c>
      <c r="T41" s="130">
        <v>213.9</v>
      </c>
      <c r="U41" s="101">
        <f t="shared" si="6"/>
        <v>21.39</v>
      </c>
      <c r="V41" s="101">
        <f t="shared" si="8"/>
        <v>235.29000000000002</v>
      </c>
      <c r="W41" s="109"/>
      <c r="X41" s="107">
        <f t="shared" si="5"/>
        <v>0</v>
      </c>
    </row>
    <row r="42" spans="1:24" s="18" customFormat="1" ht="18" x14ac:dyDescent="0.2">
      <c r="A42" s="153"/>
      <c r="B42" s="103" t="s">
        <v>25</v>
      </c>
      <c r="C42" s="87" t="s">
        <v>122</v>
      </c>
      <c r="D42" s="104" t="s">
        <v>123</v>
      </c>
      <c r="E42" s="89"/>
      <c r="F42" s="90" t="s">
        <v>28</v>
      </c>
      <c r="G42" s="91"/>
      <c r="H42" s="92"/>
      <c r="I42" s="93"/>
      <c r="J42" s="94"/>
      <c r="K42" s="95"/>
      <c r="L42" s="96"/>
      <c r="M42" s="103">
        <v>30</v>
      </c>
      <c r="N42" s="103" t="s">
        <v>33</v>
      </c>
      <c r="O42" s="107">
        <f t="shared" si="0"/>
        <v>5.2133333333333338</v>
      </c>
      <c r="P42" s="103">
        <v>0.5</v>
      </c>
      <c r="Q42" s="108">
        <f t="shared" si="1"/>
        <v>2.6066666666666669</v>
      </c>
      <c r="R42" s="103" t="s">
        <v>103</v>
      </c>
      <c r="S42" s="136">
        <f t="shared" si="7"/>
        <v>60</v>
      </c>
      <c r="T42" s="130">
        <v>156.4</v>
      </c>
      <c r="U42" s="101">
        <f t="shared" si="6"/>
        <v>15.64</v>
      </c>
      <c r="V42" s="101">
        <f t="shared" si="8"/>
        <v>172.04000000000002</v>
      </c>
      <c r="W42" s="109"/>
      <c r="X42" s="107">
        <f t="shared" si="5"/>
        <v>0</v>
      </c>
    </row>
    <row r="43" spans="1:24" s="31" customFormat="1" ht="18" x14ac:dyDescent="0.2">
      <c r="A43" s="153"/>
      <c r="B43" s="103"/>
      <c r="C43" s="87" t="s">
        <v>124</v>
      </c>
      <c r="D43" s="104" t="s">
        <v>125</v>
      </c>
      <c r="E43" s="89" t="s">
        <v>28</v>
      </c>
      <c r="F43" s="90" t="s">
        <v>28</v>
      </c>
      <c r="G43" s="91" t="s">
        <v>28</v>
      </c>
      <c r="H43" s="92" t="s">
        <v>28</v>
      </c>
      <c r="I43" s="93"/>
      <c r="J43" s="94" t="s">
        <v>28</v>
      </c>
      <c r="K43" s="95"/>
      <c r="L43" s="96" t="s">
        <v>28</v>
      </c>
      <c r="M43" s="105">
        <v>150</v>
      </c>
      <c r="N43" s="106" t="s">
        <v>33</v>
      </c>
      <c r="O43" s="107">
        <f t="shared" si="0"/>
        <v>0.53333333333333333</v>
      </c>
      <c r="P43" s="103">
        <v>2.5</v>
      </c>
      <c r="Q43" s="108">
        <f t="shared" si="1"/>
        <v>1.3333333333333333</v>
      </c>
      <c r="R43" s="103" t="s">
        <v>42</v>
      </c>
      <c r="S43" s="136">
        <f t="shared" si="7"/>
        <v>60</v>
      </c>
      <c r="T43" s="129">
        <v>80</v>
      </c>
      <c r="U43" s="101">
        <f t="shared" si="6"/>
        <v>8</v>
      </c>
      <c r="V43" s="101">
        <f t="shared" si="8"/>
        <v>88</v>
      </c>
      <c r="W43" s="109"/>
      <c r="X43" s="107">
        <f t="shared" si="5"/>
        <v>0</v>
      </c>
    </row>
    <row r="44" spans="1:24" s="20" customFormat="1" ht="18" x14ac:dyDescent="0.2">
      <c r="A44" s="153"/>
      <c r="B44" s="103"/>
      <c r="C44" s="87" t="s">
        <v>126</v>
      </c>
      <c r="D44" s="104" t="s">
        <v>127</v>
      </c>
      <c r="E44" s="89"/>
      <c r="F44" s="90"/>
      <c r="G44" s="91"/>
      <c r="H44" s="92"/>
      <c r="I44" s="93"/>
      <c r="J44" s="94"/>
      <c r="K44" s="95"/>
      <c r="L44" s="96"/>
      <c r="M44" s="105">
        <v>250</v>
      </c>
      <c r="N44" s="106" t="s">
        <v>33</v>
      </c>
      <c r="O44" s="107">
        <f t="shared" si="0"/>
        <v>0.376</v>
      </c>
      <c r="P44" s="103">
        <v>30</v>
      </c>
      <c r="Q44" s="108">
        <f t="shared" si="1"/>
        <v>11.28</v>
      </c>
      <c r="R44" s="103" t="s">
        <v>56</v>
      </c>
      <c r="S44" s="136">
        <f t="shared" si="7"/>
        <v>8.3333333333333339</v>
      </c>
      <c r="T44" s="130">
        <v>94</v>
      </c>
      <c r="U44" s="101">
        <f t="shared" si="6"/>
        <v>9.4</v>
      </c>
      <c r="V44" s="101">
        <f t="shared" si="8"/>
        <v>103.4</v>
      </c>
      <c r="W44" s="109"/>
      <c r="X44" s="107">
        <f t="shared" si="5"/>
        <v>0</v>
      </c>
    </row>
    <row r="45" spans="1:24" ht="18" x14ac:dyDescent="0.2">
      <c r="A45" s="154"/>
      <c r="B45" s="103"/>
      <c r="C45" s="87" t="s">
        <v>128</v>
      </c>
      <c r="D45" s="104" t="s">
        <v>129</v>
      </c>
      <c r="E45" s="89"/>
      <c r="F45" s="90"/>
      <c r="G45" s="91"/>
      <c r="H45" s="92"/>
      <c r="I45" s="93"/>
      <c r="J45" s="94"/>
      <c r="K45" s="95"/>
      <c r="L45" s="96"/>
      <c r="M45" s="105">
        <v>150</v>
      </c>
      <c r="N45" s="106" t="s">
        <v>33</v>
      </c>
      <c r="O45" s="107">
        <f t="shared" si="0"/>
        <v>0.78</v>
      </c>
      <c r="P45" s="103">
        <v>1</v>
      </c>
      <c r="Q45" s="108">
        <f t="shared" si="1"/>
        <v>0.78</v>
      </c>
      <c r="R45" s="103" t="s">
        <v>75</v>
      </c>
      <c r="S45" s="136">
        <f t="shared" si="7"/>
        <v>150</v>
      </c>
      <c r="T45" s="130">
        <v>117</v>
      </c>
      <c r="U45" s="101">
        <f t="shared" si="6"/>
        <v>11.700000000000001</v>
      </c>
      <c r="V45" s="101">
        <f t="shared" si="8"/>
        <v>128.69999999999999</v>
      </c>
      <c r="W45" s="109"/>
      <c r="X45" s="107">
        <f t="shared" si="5"/>
        <v>0</v>
      </c>
    </row>
    <row r="46" spans="1:24" ht="18" x14ac:dyDescent="0.2">
      <c r="A46" s="155" t="s">
        <v>130</v>
      </c>
      <c r="B46" s="8"/>
      <c r="C46" s="87" t="s">
        <v>131</v>
      </c>
      <c r="D46" s="7" t="s">
        <v>132</v>
      </c>
      <c r="E46" s="51"/>
      <c r="F46" s="54"/>
      <c r="G46" s="57"/>
      <c r="H46" s="60"/>
      <c r="I46" s="63"/>
      <c r="J46" s="66"/>
      <c r="K46" s="69"/>
      <c r="L46" s="72"/>
      <c r="M46" s="32">
        <v>500</v>
      </c>
      <c r="N46" s="33" t="s">
        <v>33</v>
      </c>
      <c r="O46" s="34">
        <f t="shared" si="0"/>
        <v>0.32</v>
      </c>
      <c r="P46" s="8">
        <v>15</v>
      </c>
      <c r="Q46" s="35">
        <f t="shared" si="1"/>
        <v>4.8</v>
      </c>
      <c r="R46" s="8" t="s">
        <v>30</v>
      </c>
      <c r="S46" s="135">
        <f t="shared" si="7"/>
        <v>33.333333333333336</v>
      </c>
      <c r="T46" s="128">
        <v>160</v>
      </c>
      <c r="U46" s="1">
        <f t="shared" si="6"/>
        <v>16</v>
      </c>
      <c r="V46" s="1">
        <f t="shared" si="8"/>
        <v>176</v>
      </c>
      <c r="W46" s="86"/>
      <c r="X46" s="34">
        <f t="shared" si="5"/>
        <v>0</v>
      </c>
    </row>
    <row r="47" spans="1:24" s="31" customFormat="1" ht="18" x14ac:dyDescent="0.2">
      <c r="A47" s="156"/>
      <c r="B47" s="8"/>
      <c r="C47" s="87" t="s">
        <v>133</v>
      </c>
      <c r="D47" s="7" t="s">
        <v>134</v>
      </c>
      <c r="E47" s="51"/>
      <c r="F47" s="54"/>
      <c r="G47" s="57"/>
      <c r="H47" s="60"/>
      <c r="I47" s="63"/>
      <c r="J47" s="66"/>
      <c r="K47" s="69"/>
      <c r="L47" s="72"/>
      <c r="M47" s="32">
        <v>150</v>
      </c>
      <c r="N47" s="33" t="s">
        <v>33</v>
      </c>
      <c r="O47" s="34">
        <f t="shared" si="0"/>
        <v>0.47333333333333333</v>
      </c>
      <c r="P47" s="8">
        <v>15</v>
      </c>
      <c r="Q47" s="35">
        <f t="shared" si="1"/>
        <v>7.1</v>
      </c>
      <c r="R47" s="8" t="s">
        <v>30</v>
      </c>
      <c r="S47" s="135">
        <f t="shared" si="7"/>
        <v>10</v>
      </c>
      <c r="T47" s="128">
        <v>71</v>
      </c>
      <c r="U47" s="1">
        <f t="shared" si="6"/>
        <v>7.1000000000000005</v>
      </c>
      <c r="V47" s="1">
        <f t="shared" si="8"/>
        <v>78.099999999999994</v>
      </c>
      <c r="W47" s="86"/>
      <c r="X47" s="34">
        <f t="shared" si="5"/>
        <v>0</v>
      </c>
    </row>
    <row r="48" spans="1:24" s="21" customFormat="1" ht="18" x14ac:dyDescent="0.2">
      <c r="A48" s="156"/>
      <c r="B48" s="8"/>
      <c r="C48" s="87" t="s">
        <v>135</v>
      </c>
      <c r="D48" s="7" t="s">
        <v>136</v>
      </c>
      <c r="E48" s="51" t="s">
        <v>28</v>
      </c>
      <c r="F48" s="54"/>
      <c r="G48" s="57"/>
      <c r="H48" s="60" t="s">
        <v>28</v>
      </c>
      <c r="I48" s="63" t="s">
        <v>28</v>
      </c>
      <c r="J48" s="66" t="s">
        <v>28</v>
      </c>
      <c r="K48" s="69"/>
      <c r="L48" s="72" t="s">
        <v>28</v>
      </c>
      <c r="M48" s="32">
        <v>150</v>
      </c>
      <c r="N48" s="33" t="s">
        <v>33</v>
      </c>
      <c r="O48" s="34">
        <f t="shared" si="0"/>
        <v>1.2733333333333334</v>
      </c>
      <c r="P48" s="8">
        <v>1</v>
      </c>
      <c r="Q48" s="35">
        <f t="shared" si="1"/>
        <v>1.2733333333333334</v>
      </c>
      <c r="R48" s="8" t="s">
        <v>75</v>
      </c>
      <c r="S48" s="135">
        <f t="shared" si="7"/>
        <v>150</v>
      </c>
      <c r="T48" s="128">
        <v>191</v>
      </c>
      <c r="U48" s="1">
        <f t="shared" si="6"/>
        <v>19.100000000000001</v>
      </c>
      <c r="V48" s="1">
        <f t="shared" si="8"/>
        <v>210.1</v>
      </c>
      <c r="W48" s="86"/>
      <c r="X48" s="34">
        <f t="shared" si="5"/>
        <v>0</v>
      </c>
    </row>
    <row r="49" spans="1:24" s="21" customFormat="1" ht="18" x14ac:dyDescent="0.2">
      <c r="A49" s="156"/>
      <c r="B49" s="8"/>
      <c r="C49" s="87" t="s">
        <v>137</v>
      </c>
      <c r="D49" s="7" t="s">
        <v>138</v>
      </c>
      <c r="E49" s="51"/>
      <c r="F49" s="54"/>
      <c r="G49" s="57"/>
      <c r="H49" s="60"/>
      <c r="I49" s="63"/>
      <c r="J49" s="66"/>
      <c r="K49" s="69"/>
      <c r="L49" s="72"/>
      <c r="M49" s="32">
        <v>150</v>
      </c>
      <c r="N49" s="33" t="s">
        <v>33</v>
      </c>
      <c r="O49" s="34">
        <f t="shared" si="0"/>
        <v>0.62666666666666671</v>
      </c>
      <c r="P49" s="8">
        <v>1</v>
      </c>
      <c r="Q49" s="35">
        <f t="shared" si="1"/>
        <v>0.62666666666666671</v>
      </c>
      <c r="R49" s="8" t="s">
        <v>75</v>
      </c>
      <c r="S49" s="135">
        <f t="shared" si="7"/>
        <v>150</v>
      </c>
      <c r="T49" s="128">
        <v>94</v>
      </c>
      <c r="U49" s="1">
        <f t="shared" si="6"/>
        <v>9.4</v>
      </c>
      <c r="V49" s="1">
        <f t="shared" si="8"/>
        <v>103.4</v>
      </c>
      <c r="W49" s="86"/>
      <c r="X49" s="34">
        <f t="shared" si="5"/>
        <v>0</v>
      </c>
    </row>
    <row r="50" spans="1:24" s="21" customFormat="1" ht="18" x14ac:dyDescent="0.2">
      <c r="A50" s="156"/>
      <c r="B50" s="8"/>
      <c r="C50" s="87" t="s">
        <v>139</v>
      </c>
      <c r="D50" s="7" t="s">
        <v>140</v>
      </c>
      <c r="E50" s="51"/>
      <c r="F50" s="54"/>
      <c r="G50" s="57"/>
      <c r="H50" s="60"/>
      <c r="I50" s="63"/>
      <c r="J50" s="66" t="s">
        <v>28</v>
      </c>
      <c r="K50" s="69" t="s">
        <v>28</v>
      </c>
      <c r="L50" s="72" t="s">
        <v>28</v>
      </c>
      <c r="M50" s="32">
        <v>250</v>
      </c>
      <c r="N50" s="33" t="s">
        <v>29</v>
      </c>
      <c r="O50" s="34">
        <f t="shared" si="0"/>
        <v>0.30399999999999999</v>
      </c>
      <c r="P50" s="8">
        <v>15</v>
      </c>
      <c r="Q50" s="35">
        <f t="shared" si="1"/>
        <v>4.5599999999999996</v>
      </c>
      <c r="R50" s="8" t="s">
        <v>30</v>
      </c>
      <c r="S50" s="135">
        <f t="shared" si="7"/>
        <v>16.666666666666668</v>
      </c>
      <c r="T50" s="128">
        <v>76</v>
      </c>
      <c r="U50" s="1">
        <f t="shared" si="6"/>
        <v>7.6000000000000005</v>
      </c>
      <c r="V50" s="1">
        <f t="shared" si="8"/>
        <v>83.6</v>
      </c>
      <c r="W50" s="86"/>
      <c r="X50" s="34">
        <f t="shared" si="5"/>
        <v>0</v>
      </c>
    </row>
    <row r="51" spans="1:24" s="20" customFormat="1" ht="18" x14ac:dyDescent="0.2">
      <c r="A51" s="156"/>
      <c r="B51" s="8"/>
      <c r="C51" s="87" t="s">
        <v>141</v>
      </c>
      <c r="D51" s="7" t="s">
        <v>142</v>
      </c>
      <c r="E51" s="51"/>
      <c r="F51" s="54"/>
      <c r="G51" s="57"/>
      <c r="H51" s="60"/>
      <c r="I51" s="63"/>
      <c r="J51" s="66"/>
      <c r="K51" s="69"/>
      <c r="L51" s="72"/>
      <c r="M51" s="32">
        <v>150</v>
      </c>
      <c r="N51" s="33" t="s">
        <v>33</v>
      </c>
      <c r="O51" s="34">
        <f t="shared" si="0"/>
        <v>0.86</v>
      </c>
      <c r="P51" s="8">
        <v>15</v>
      </c>
      <c r="Q51" s="35">
        <f t="shared" si="1"/>
        <v>12.9</v>
      </c>
      <c r="R51" s="8" t="s">
        <v>30</v>
      </c>
      <c r="S51" s="135">
        <f t="shared" si="7"/>
        <v>10</v>
      </c>
      <c r="T51" s="128">
        <v>129</v>
      </c>
      <c r="U51" s="1">
        <f t="shared" si="6"/>
        <v>12.9</v>
      </c>
      <c r="V51" s="1">
        <f t="shared" si="8"/>
        <v>141.9</v>
      </c>
      <c r="W51" s="86"/>
      <c r="X51" s="34">
        <f t="shared" si="5"/>
        <v>0</v>
      </c>
    </row>
    <row r="52" spans="1:24" s="21" customFormat="1" ht="18" x14ac:dyDescent="0.2">
      <c r="A52" s="156"/>
      <c r="B52" s="8"/>
      <c r="C52" s="87" t="s">
        <v>143</v>
      </c>
      <c r="D52" s="7" t="s">
        <v>144</v>
      </c>
      <c r="E52" s="51"/>
      <c r="F52" s="54"/>
      <c r="G52" s="57"/>
      <c r="H52" s="60"/>
      <c r="I52" s="63"/>
      <c r="J52" s="66"/>
      <c r="K52" s="69"/>
      <c r="L52" s="72"/>
      <c r="M52" s="32">
        <v>150</v>
      </c>
      <c r="N52" s="33" t="s">
        <v>33</v>
      </c>
      <c r="O52" s="34">
        <f t="shared" si="0"/>
        <v>0.89333333333333331</v>
      </c>
      <c r="P52" s="8">
        <v>2.5</v>
      </c>
      <c r="Q52" s="35">
        <f t="shared" si="1"/>
        <v>2.2333333333333334</v>
      </c>
      <c r="R52" s="36" t="s">
        <v>42</v>
      </c>
      <c r="S52" s="135">
        <f t="shared" si="7"/>
        <v>60</v>
      </c>
      <c r="T52" s="128">
        <v>134</v>
      </c>
      <c r="U52" s="1">
        <f t="shared" si="6"/>
        <v>13.4</v>
      </c>
      <c r="V52" s="1">
        <f t="shared" si="8"/>
        <v>147.4</v>
      </c>
      <c r="W52" s="86"/>
      <c r="X52" s="34">
        <f t="shared" si="5"/>
        <v>0</v>
      </c>
    </row>
    <row r="53" spans="1:24" ht="18" x14ac:dyDescent="0.2">
      <c r="A53" s="156"/>
      <c r="B53" s="8" t="s">
        <v>25</v>
      </c>
      <c r="C53" s="87" t="s">
        <v>145</v>
      </c>
      <c r="D53" s="7" t="s">
        <v>146</v>
      </c>
      <c r="E53" s="51" t="s">
        <v>28</v>
      </c>
      <c r="F53" s="54" t="s">
        <v>28</v>
      </c>
      <c r="G53" s="57"/>
      <c r="H53" s="60"/>
      <c r="I53" s="63"/>
      <c r="J53" s="66"/>
      <c r="K53" s="69"/>
      <c r="L53" s="72"/>
      <c r="M53" s="8">
        <v>17</v>
      </c>
      <c r="N53" s="8" t="s">
        <v>33</v>
      </c>
      <c r="O53" s="34">
        <f t="shared" si="0"/>
        <v>6.5588235294117645</v>
      </c>
      <c r="P53" s="8">
        <v>1</v>
      </c>
      <c r="Q53" s="35">
        <f t="shared" si="1"/>
        <v>6.5588235294117645</v>
      </c>
      <c r="R53" s="8" t="s">
        <v>75</v>
      </c>
      <c r="S53" s="135">
        <f t="shared" si="7"/>
        <v>17</v>
      </c>
      <c r="T53" s="131">
        <v>111.5</v>
      </c>
      <c r="U53" s="1">
        <f t="shared" si="6"/>
        <v>11.15</v>
      </c>
      <c r="V53" s="1">
        <f t="shared" si="8"/>
        <v>122.65</v>
      </c>
      <c r="W53" s="86"/>
      <c r="X53" s="34">
        <f t="shared" si="5"/>
        <v>0</v>
      </c>
    </row>
    <row r="54" spans="1:24" s="24" customFormat="1" ht="18" x14ac:dyDescent="0.2">
      <c r="A54" s="156"/>
      <c r="B54" s="8"/>
      <c r="C54" s="87" t="s">
        <v>147</v>
      </c>
      <c r="D54" s="7" t="s">
        <v>148</v>
      </c>
      <c r="E54" s="51"/>
      <c r="F54" s="54"/>
      <c r="G54" s="57"/>
      <c r="H54" s="60"/>
      <c r="I54" s="63"/>
      <c r="J54" s="66"/>
      <c r="K54" s="69"/>
      <c r="L54" s="72"/>
      <c r="M54" s="32">
        <v>500</v>
      </c>
      <c r="N54" s="33" t="s">
        <v>33</v>
      </c>
      <c r="O54" s="34">
        <f t="shared" si="0"/>
        <v>0.33</v>
      </c>
      <c r="P54" s="8">
        <v>30</v>
      </c>
      <c r="Q54" s="35">
        <f t="shared" si="1"/>
        <v>9.9</v>
      </c>
      <c r="R54" s="8" t="s">
        <v>56</v>
      </c>
      <c r="S54" s="135">
        <f t="shared" si="7"/>
        <v>16.666666666666668</v>
      </c>
      <c r="T54" s="128">
        <v>165</v>
      </c>
      <c r="U54" s="1">
        <f t="shared" si="6"/>
        <v>16.5</v>
      </c>
      <c r="V54" s="1">
        <f t="shared" si="8"/>
        <v>181.5</v>
      </c>
      <c r="W54" s="86"/>
      <c r="X54" s="34">
        <f t="shared" si="5"/>
        <v>0</v>
      </c>
    </row>
    <row r="55" spans="1:24" s="20" customFormat="1" ht="18" x14ac:dyDescent="0.2">
      <c r="A55" s="156"/>
      <c r="B55" s="8"/>
      <c r="C55" s="87" t="s">
        <v>149</v>
      </c>
      <c r="D55" s="7" t="s">
        <v>150</v>
      </c>
      <c r="E55" s="51" t="s">
        <v>28</v>
      </c>
      <c r="F55" s="54" t="s">
        <v>28</v>
      </c>
      <c r="G55" s="57" t="s">
        <v>28</v>
      </c>
      <c r="H55" s="60" t="s">
        <v>28</v>
      </c>
      <c r="I55" s="63" t="s">
        <v>28</v>
      </c>
      <c r="J55" s="66" t="s">
        <v>28</v>
      </c>
      <c r="K55" s="69"/>
      <c r="L55" s="72" t="s">
        <v>28</v>
      </c>
      <c r="M55" s="32">
        <v>250</v>
      </c>
      <c r="N55" s="33" t="s">
        <v>33</v>
      </c>
      <c r="O55" s="34">
        <f t="shared" si="0"/>
        <v>0.50800000000000001</v>
      </c>
      <c r="P55" s="120">
        <v>7</v>
      </c>
      <c r="Q55" s="35">
        <f t="shared" si="1"/>
        <v>3.556</v>
      </c>
      <c r="R55" s="8" t="s">
        <v>49</v>
      </c>
      <c r="S55" s="135">
        <f t="shared" si="7"/>
        <v>35.714285714285715</v>
      </c>
      <c r="T55" s="128">
        <v>127</v>
      </c>
      <c r="U55" s="1">
        <f t="shared" si="6"/>
        <v>12.700000000000001</v>
      </c>
      <c r="V55" s="1">
        <f t="shared" si="8"/>
        <v>139.69999999999999</v>
      </c>
      <c r="W55" s="86"/>
      <c r="X55" s="34">
        <f t="shared" si="5"/>
        <v>0</v>
      </c>
    </row>
    <row r="56" spans="1:24" s="21" customFormat="1" ht="18" x14ac:dyDescent="0.2">
      <c r="A56" s="156"/>
      <c r="B56" s="8"/>
      <c r="C56" s="87" t="s">
        <v>151</v>
      </c>
      <c r="D56" s="7" t="s">
        <v>152</v>
      </c>
      <c r="E56" s="51" t="s">
        <v>28</v>
      </c>
      <c r="F56" s="54" t="s">
        <v>28</v>
      </c>
      <c r="G56" s="57" t="s">
        <v>28</v>
      </c>
      <c r="H56" s="60"/>
      <c r="I56" s="63"/>
      <c r="J56" s="66"/>
      <c r="K56" s="69"/>
      <c r="L56" s="72"/>
      <c r="M56" s="32">
        <v>150</v>
      </c>
      <c r="N56" s="33" t="s">
        <v>33</v>
      </c>
      <c r="O56" s="34">
        <f t="shared" si="0"/>
        <v>0.73333333333333328</v>
      </c>
      <c r="P56" s="120">
        <v>7</v>
      </c>
      <c r="Q56" s="35">
        <f t="shared" si="1"/>
        <v>5.1333333333333329</v>
      </c>
      <c r="R56" s="8" t="s">
        <v>30</v>
      </c>
      <c r="S56" s="135">
        <f t="shared" si="7"/>
        <v>21.428571428571427</v>
      </c>
      <c r="T56" s="128">
        <v>110</v>
      </c>
      <c r="U56" s="1">
        <f t="shared" si="6"/>
        <v>11</v>
      </c>
      <c r="V56" s="1">
        <f t="shared" si="8"/>
        <v>121</v>
      </c>
      <c r="W56" s="86"/>
      <c r="X56" s="34">
        <f t="shared" si="5"/>
        <v>0</v>
      </c>
    </row>
    <row r="57" spans="1:24" s="20" customFormat="1" ht="18" x14ac:dyDescent="0.2">
      <c r="A57" s="157"/>
      <c r="B57" s="8"/>
      <c r="C57" s="87" t="s">
        <v>153</v>
      </c>
      <c r="D57" s="7" t="s">
        <v>154</v>
      </c>
      <c r="E57" s="51" t="s">
        <v>28</v>
      </c>
      <c r="F57" s="54" t="s">
        <v>28</v>
      </c>
      <c r="G57" s="57" t="s">
        <v>28</v>
      </c>
      <c r="H57" s="60"/>
      <c r="I57" s="63"/>
      <c r="J57" s="66"/>
      <c r="K57" s="69" t="s">
        <v>28</v>
      </c>
      <c r="L57" s="72" t="s">
        <v>28</v>
      </c>
      <c r="M57" s="32">
        <v>500</v>
      </c>
      <c r="N57" s="33" t="s">
        <v>33</v>
      </c>
      <c r="O57" s="34">
        <f t="shared" si="0"/>
        <v>0.32600000000000001</v>
      </c>
      <c r="P57" s="8">
        <v>30</v>
      </c>
      <c r="Q57" s="35">
        <f t="shared" si="1"/>
        <v>9.7800000000000011</v>
      </c>
      <c r="R57" s="8" t="s">
        <v>56</v>
      </c>
      <c r="S57" s="135">
        <f t="shared" si="7"/>
        <v>16.666666666666668</v>
      </c>
      <c r="T57" s="128">
        <v>163</v>
      </c>
      <c r="U57" s="1">
        <f t="shared" si="6"/>
        <v>16.3</v>
      </c>
      <c r="V57" s="1">
        <f t="shared" si="8"/>
        <v>179.3</v>
      </c>
      <c r="W57" s="86"/>
      <c r="X57" s="34">
        <f t="shared" si="5"/>
        <v>0</v>
      </c>
    </row>
    <row r="58" spans="1:24" s="18" customFormat="1" ht="18" x14ac:dyDescent="0.2">
      <c r="A58" s="160" t="s">
        <v>155</v>
      </c>
      <c r="B58" s="113"/>
      <c r="C58" s="87" t="s">
        <v>156</v>
      </c>
      <c r="D58" s="114" t="s">
        <v>157</v>
      </c>
      <c r="E58" s="89" t="s">
        <v>28</v>
      </c>
      <c r="F58" s="90" t="s">
        <v>28</v>
      </c>
      <c r="G58" s="91"/>
      <c r="H58" s="92"/>
      <c r="I58" s="93"/>
      <c r="J58" s="94"/>
      <c r="K58" s="95"/>
      <c r="L58" s="96"/>
      <c r="M58" s="115">
        <v>500</v>
      </c>
      <c r="N58" s="116" t="s">
        <v>158</v>
      </c>
      <c r="O58" s="117">
        <f t="shared" si="0"/>
        <v>0</v>
      </c>
      <c r="P58" s="113">
        <v>30</v>
      </c>
      <c r="Q58" s="118">
        <f t="shared" si="1"/>
        <v>0</v>
      </c>
      <c r="R58" s="124" t="s">
        <v>159</v>
      </c>
      <c r="S58" s="137" t="s">
        <v>159</v>
      </c>
      <c r="T58" s="129">
        <v>0</v>
      </c>
      <c r="U58" s="101">
        <f t="shared" si="6"/>
        <v>0</v>
      </c>
      <c r="V58" s="101">
        <f t="shared" si="8"/>
        <v>0</v>
      </c>
      <c r="W58" s="119"/>
      <c r="X58" s="101">
        <f t="shared" si="5"/>
        <v>0</v>
      </c>
    </row>
    <row r="59" spans="1:24" s="20" customFormat="1" ht="18" x14ac:dyDescent="0.2">
      <c r="A59" s="161"/>
      <c r="B59" s="113"/>
      <c r="C59" s="87" t="s">
        <v>160</v>
      </c>
      <c r="D59" s="114" t="s">
        <v>161</v>
      </c>
      <c r="E59" s="89"/>
      <c r="F59" s="90"/>
      <c r="G59" s="91" t="s">
        <v>28</v>
      </c>
      <c r="H59" s="92"/>
      <c r="I59" s="93"/>
      <c r="J59" s="94" t="s">
        <v>28</v>
      </c>
      <c r="K59" s="95"/>
      <c r="L59" s="96"/>
      <c r="M59" s="115">
        <v>150</v>
      </c>
      <c r="N59" s="116" t="s">
        <v>33</v>
      </c>
      <c r="O59" s="117">
        <f t="shared" si="0"/>
        <v>0.56666666666666665</v>
      </c>
      <c r="P59" s="113">
        <v>2.5</v>
      </c>
      <c r="Q59" s="118">
        <f t="shared" si="1"/>
        <v>1.4166666666666665</v>
      </c>
      <c r="R59" s="113" t="s">
        <v>42</v>
      </c>
      <c r="S59" s="136">
        <f t="shared" si="7"/>
        <v>60</v>
      </c>
      <c r="T59" s="129">
        <v>85</v>
      </c>
      <c r="U59" s="101">
        <f t="shared" si="6"/>
        <v>8.5</v>
      </c>
      <c r="V59" s="101">
        <f t="shared" si="8"/>
        <v>93.5</v>
      </c>
      <c r="W59" s="119"/>
      <c r="X59" s="101">
        <f t="shared" si="5"/>
        <v>0</v>
      </c>
    </row>
    <row r="60" spans="1:24" s="18" customFormat="1" ht="18" x14ac:dyDescent="0.2">
      <c r="A60" s="161"/>
      <c r="B60" s="113"/>
      <c r="C60" s="87" t="s">
        <v>162</v>
      </c>
      <c r="D60" s="114" t="s">
        <v>163</v>
      </c>
      <c r="E60" s="89"/>
      <c r="F60" s="90"/>
      <c r="G60" s="91"/>
      <c r="H60" s="92"/>
      <c r="I60" s="93"/>
      <c r="J60" s="94"/>
      <c r="K60" s="95"/>
      <c r="L60" s="96"/>
      <c r="M60" s="115">
        <v>150</v>
      </c>
      <c r="N60" s="116" t="s">
        <v>33</v>
      </c>
      <c r="O60" s="117">
        <f t="shared" si="0"/>
        <v>0.48666666666666669</v>
      </c>
      <c r="P60" s="113">
        <v>0.5</v>
      </c>
      <c r="Q60" s="118">
        <f t="shared" si="1"/>
        <v>0.24333333333333335</v>
      </c>
      <c r="R60" s="113" t="s">
        <v>103</v>
      </c>
      <c r="S60" s="136">
        <f t="shared" si="7"/>
        <v>300</v>
      </c>
      <c r="T60" s="129">
        <v>73</v>
      </c>
      <c r="U60" s="101">
        <f t="shared" si="6"/>
        <v>7.3000000000000007</v>
      </c>
      <c r="V60" s="101">
        <f t="shared" si="8"/>
        <v>80.3</v>
      </c>
      <c r="W60" s="119"/>
      <c r="X60" s="101">
        <f t="shared" si="5"/>
        <v>0</v>
      </c>
    </row>
    <row r="61" spans="1:24" s="20" customFormat="1" ht="18" x14ac:dyDescent="0.2">
      <c r="A61" s="161"/>
      <c r="B61" s="113"/>
      <c r="C61" s="87" t="s">
        <v>164</v>
      </c>
      <c r="D61" s="114" t="s">
        <v>165</v>
      </c>
      <c r="E61" s="89"/>
      <c r="F61" s="90"/>
      <c r="G61" s="91"/>
      <c r="H61" s="92"/>
      <c r="I61" s="93"/>
      <c r="J61" s="94"/>
      <c r="K61" s="95"/>
      <c r="L61" s="96"/>
      <c r="M61" s="115">
        <v>40</v>
      </c>
      <c r="N61" s="116" t="s">
        <v>166</v>
      </c>
      <c r="O61" s="117">
        <f t="shared" si="0"/>
        <v>3.85</v>
      </c>
      <c r="P61" s="113">
        <v>0.01</v>
      </c>
      <c r="Q61" s="118">
        <f t="shared" si="1"/>
        <v>3.85E-2</v>
      </c>
      <c r="R61" s="113" t="s">
        <v>167</v>
      </c>
      <c r="S61" s="136">
        <f t="shared" si="7"/>
        <v>4000</v>
      </c>
      <c r="T61" s="129">
        <v>154</v>
      </c>
      <c r="U61" s="101">
        <f t="shared" si="6"/>
        <v>15.4</v>
      </c>
      <c r="V61" s="101">
        <f t="shared" si="8"/>
        <v>169.4</v>
      </c>
      <c r="W61" s="119"/>
      <c r="X61" s="101">
        <f t="shared" si="5"/>
        <v>0</v>
      </c>
    </row>
    <row r="62" spans="1:24" s="20" customFormat="1" ht="18" x14ac:dyDescent="0.2">
      <c r="A62" s="161"/>
      <c r="B62" s="113"/>
      <c r="C62" s="87" t="s">
        <v>168</v>
      </c>
      <c r="D62" s="114" t="s">
        <v>169</v>
      </c>
      <c r="E62" s="89"/>
      <c r="F62" s="90"/>
      <c r="G62" s="91" t="s">
        <v>28</v>
      </c>
      <c r="H62" s="92"/>
      <c r="I62" s="93" t="s">
        <v>28</v>
      </c>
      <c r="J62" s="94"/>
      <c r="K62" s="95"/>
      <c r="L62" s="96"/>
      <c r="M62" s="115">
        <v>150</v>
      </c>
      <c r="N62" s="116" t="s">
        <v>33</v>
      </c>
      <c r="O62" s="117">
        <f t="shared" si="0"/>
        <v>0.62666666666666671</v>
      </c>
      <c r="P62" s="113">
        <v>2.5</v>
      </c>
      <c r="Q62" s="118">
        <f t="shared" si="1"/>
        <v>1.5666666666666669</v>
      </c>
      <c r="R62" s="113" t="s">
        <v>170</v>
      </c>
      <c r="S62" s="136">
        <f t="shared" si="7"/>
        <v>60</v>
      </c>
      <c r="T62" s="129">
        <v>94</v>
      </c>
      <c r="U62" s="101">
        <f t="shared" si="6"/>
        <v>9.4</v>
      </c>
      <c r="V62" s="101">
        <f t="shared" si="8"/>
        <v>103.4</v>
      </c>
      <c r="W62" s="119"/>
      <c r="X62" s="101">
        <f t="shared" si="5"/>
        <v>0</v>
      </c>
    </row>
    <row r="63" spans="1:24" s="21" customFormat="1" ht="18" x14ac:dyDescent="0.2">
      <c r="A63" s="161"/>
      <c r="B63" s="113"/>
      <c r="C63" s="87" t="s">
        <v>171</v>
      </c>
      <c r="D63" s="114" t="s">
        <v>172</v>
      </c>
      <c r="E63" s="89" t="s">
        <v>28</v>
      </c>
      <c r="F63" s="90"/>
      <c r="G63" s="91"/>
      <c r="H63" s="92" t="s">
        <v>28</v>
      </c>
      <c r="I63" s="93"/>
      <c r="J63" s="94"/>
      <c r="K63" s="95"/>
      <c r="L63" s="96"/>
      <c r="M63" s="115">
        <v>150</v>
      </c>
      <c r="N63" s="116" t="s">
        <v>33</v>
      </c>
      <c r="O63" s="117">
        <f t="shared" si="0"/>
        <v>0.5</v>
      </c>
      <c r="P63" s="113">
        <v>2.5</v>
      </c>
      <c r="Q63" s="118">
        <f t="shared" si="1"/>
        <v>1.25</v>
      </c>
      <c r="R63" s="113" t="s">
        <v>170</v>
      </c>
      <c r="S63" s="136">
        <f t="shared" si="7"/>
        <v>60</v>
      </c>
      <c r="T63" s="129">
        <v>75</v>
      </c>
      <c r="U63" s="101">
        <f t="shared" si="6"/>
        <v>7.5</v>
      </c>
      <c r="V63" s="101">
        <f t="shared" si="8"/>
        <v>82.5</v>
      </c>
      <c r="W63" s="119"/>
      <c r="X63" s="101">
        <f t="shared" si="5"/>
        <v>0</v>
      </c>
    </row>
    <row r="64" spans="1:24" ht="18" x14ac:dyDescent="0.2">
      <c r="A64" s="161"/>
      <c r="B64" s="113"/>
      <c r="C64" s="87" t="s">
        <v>173</v>
      </c>
      <c r="D64" s="114" t="s">
        <v>174</v>
      </c>
      <c r="E64" s="89" t="s">
        <v>28</v>
      </c>
      <c r="F64" s="90" t="s">
        <v>28</v>
      </c>
      <c r="G64" s="91"/>
      <c r="H64" s="92"/>
      <c r="I64" s="93"/>
      <c r="J64" s="94"/>
      <c r="K64" s="95"/>
      <c r="L64" s="96"/>
      <c r="M64" s="115">
        <v>500</v>
      </c>
      <c r="N64" s="116" t="s">
        <v>175</v>
      </c>
      <c r="O64" s="117">
        <f t="shared" si="0"/>
        <v>0.124</v>
      </c>
      <c r="P64" s="113">
        <v>30</v>
      </c>
      <c r="Q64" s="118">
        <f t="shared" si="1"/>
        <v>3.7199999999999998</v>
      </c>
      <c r="R64" s="113" t="s">
        <v>56</v>
      </c>
      <c r="S64" s="136">
        <f t="shared" si="7"/>
        <v>16.666666666666668</v>
      </c>
      <c r="T64" s="129">
        <v>62</v>
      </c>
      <c r="U64" s="101">
        <f t="shared" si="6"/>
        <v>6.2</v>
      </c>
      <c r="V64" s="101">
        <f t="shared" si="8"/>
        <v>68.2</v>
      </c>
      <c r="W64" s="119"/>
      <c r="X64" s="101">
        <f t="shared" si="5"/>
        <v>0</v>
      </c>
    </row>
    <row r="65" spans="1:25" ht="18" x14ac:dyDescent="0.2">
      <c r="A65" s="161"/>
      <c r="B65" s="113"/>
      <c r="C65" s="87" t="s">
        <v>176</v>
      </c>
      <c r="D65" s="114" t="s">
        <v>177</v>
      </c>
      <c r="E65" s="89" t="s">
        <v>28</v>
      </c>
      <c r="F65" s="90" t="s">
        <v>28</v>
      </c>
      <c r="G65" s="91"/>
      <c r="H65" s="92"/>
      <c r="I65" s="93"/>
      <c r="J65" s="94"/>
      <c r="K65" s="95"/>
      <c r="L65" s="96"/>
      <c r="M65" s="115">
        <v>2000</v>
      </c>
      <c r="N65" s="116" t="s">
        <v>175</v>
      </c>
      <c r="O65" s="117">
        <f t="shared" si="0"/>
        <v>0.112</v>
      </c>
      <c r="P65" s="113">
        <v>30</v>
      </c>
      <c r="Q65" s="118">
        <f t="shared" si="1"/>
        <v>3.36</v>
      </c>
      <c r="R65" s="113" t="s">
        <v>56</v>
      </c>
      <c r="S65" s="136">
        <f t="shared" si="7"/>
        <v>66.666666666666671</v>
      </c>
      <c r="T65" s="129">
        <v>224</v>
      </c>
      <c r="U65" s="101">
        <f t="shared" si="6"/>
        <v>22.400000000000002</v>
      </c>
      <c r="V65" s="101">
        <f t="shared" si="8"/>
        <v>246.4</v>
      </c>
      <c r="W65" s="119"/>
      <c r="X65" s="101">
        <f t="shared" si="5"/>
        <v>0</v>
      </c>
    </row>
    <row r="66" spans="1:25" ht="18" x14ac:dyDescent="0.2">
      <c r="A66" s="161"/>
      <c r="B66" s="113"/>
      <c r="C66" s="87" t="s">
        <v>178</v>
      </c>
      <c r="D66" s="114" t="s">
        <v>179</v>
      </c>
      <c r="E66" s="89"/>
      <c r="F66" s="90"/>
      <c r="G66" s="91"/>
      <c r="H66" s="92"/>
      <c r="I66" s="93"/>
      <c r="J66" s="94"/>
      <c r="K66" s="95"/>
      <c r="L66" s="96"/>
      <c r="M66" s="115">
        <v>40</v>
      </c>
      <c r="N66" s="116" t="s">
        <v>33</v>
      </c>
      <c r="O66" s="117">
        <f t="shared" si="0"/>
        <v>1.4750000000000001</v>
      </c>
      <c r="P66" s="113">
        <v>2.5</v>
      </c>
      <c r="Q66" s="118">
        <f t="shared" si="1"/>
        <v>3.6875</v>
      </c>
      <c r="R66" s="113" t="s">
        <v>42</v>
      </c>
      <c r="S66" s="136">
        <f t="shared" si="7"/>
        <v>16</v>
      </c>
      <c r="T66" s="129">
        <v>59</v>
      </c>
      <c r="U66" s="101">
        <f t="shared" si="6"/>
        <v>5.9</v>
      </c>
      <c r="V66" s="101">
        <f t="shared" si="8"/>
        <v>64.900000000000006</v>
      </c>
      <c r="W66" s="119"/>
      <c r="X66" s="101">
        <f t="shared" si="5"/>
        <v>0</v>
      </c>
    </row>
    <row r="67" spans="1:25" s="18" customFormat="1" ht="18" x14ac:dyDescent="0.2">
      <c r="A67" s="161"/>
      <c r="B67" s="113"/>
      <c r="C67" s="87" t="s">
        <v>180</v>
      </c>
      <c r="D67" s="114" t="s">
        <v>181</v>
      </c>
      <c r="E67" s="89"/>
      <c r="F67" s="90"/>
      <c r="G67" s="91"/>
      <c r="H67" s="92"/>
      <c r="I67" s="93"/>
      <c r="J67" s="94"/>
      <c r="K67" s="95"/>
      <c r="L67" s="96"/>
      <c r="M67" s="115">
        <v>150</v>
      </c>
      <c r="N67" s="116" t="s">
        <v>33</v>
      </c>
      <c r="O67" s="117">
        <f t="shared" ref="O67:O77" si="9">T67/M67</f>
        <v>0.62666666666666671</v>
      </c>
      <c r="P67" s="113">
        <v>7.5</v>
      </c>
      <c r="Q67" s="118">
        <f t="shared" ref="Q67:Q77" si="10">T67/M67*P67</f>
        <v>4.7</v>
      </c>
      <c r="R67" s="113" t="s">
        <v>170</v>
      </c>
      <c r="S67" s="136">
        <f t="shared" si="7"/>
        <v>20</v>
      </c>
      <c r="T67" s="129">
        <v>94</v>
      </c>
      <c r="U67" s="101">
        <f t="shared" si="6"/>
        <v>9.4</v>
      </c>
      <c r="V67" s="101">
        <f t="shared" ref="V67:V77" si="11">SUM(T67:U67)</f>
        <v>103.4</v>
      </c>
      <c r="W67" s="119"/>
      <c r="X67" s="101">
        <f t="shared" si="5"/>
        <v>0</v>
      </c>
    </row>
    <row r="68" spans="1:25" s="31" customFormat="1" ht="18" x14ac:dyDescent="0.2">
      <c r="A68" s="161"/>
      <c r="B68" s="113"/>
      <c r="C68" s="87" t="s">
        <v>182</v>
      </c>
      <c r="D68" s="114" t="s">
        <v>183</v>
      </c>
      <c r="E68" s="89"/>
      <c r="F68" s="90"/>
      <c r="G68" s="91"/>
      <c r="H68" s="92"/>
      <c r="I68" s="93"/>
      <c r="J68" s="94"/>
      <c r="K68" s="95"/>
      <c r="L68" s="96"/>
      <c r="M68" s="115">
        <v>350</v>
      </c>
      <c r="N68" s="116" t="s">
        <v>175</v>
      </c>
      <c r="O68" s="117">
        <f t="shared" si="9"/>
        <v>4.8571428571428571E-2</v>
      </c>
      <c r="P68" s="113">
        <v>175</v>
      </c>
      <c r="Q68" s="118">
        <f t="shared" si="10"/>
        <v>8.5</v>
      </c>
      <c r="R68" s="113" t="s">
        <v>184</v>
      </c>
      <c r="S68" s="136">
        <f t="shared" si="7"/>
        <v>2</v>
      </c>
      <c r="T68" s="129">
        <v>17</v>
      </c>
      <c r="U68" s="101">
        <f t="shared" si="6"/>
        <v>1.7000000000000002</v>
      </c>
      <c r="V68" s="101">
        <f t="shared" si="11"/>
        <v>18.7</v>
      </c>
      <c r="W68" s="119"/>
      <c r="X68" s="101">
        <f t="shared" ref="X68:X77" si="12">W68*Q68</f>
        <v>0</v>
      </c>
    </row>
    <row r="69" spans="1:25" s="18" customFormat="1" ht="18" x14ac:dyDescent="0.2">
      <c r="A69" s="161"/>
      <c r="B69" s="113"/>
      <c r="C69" s="87" t="s">
        <v>185</v>
      </c>
      <c r="D69" s="114" t="s">
        <v>186</v>
      </c>
      <c r="E69" s="89"/>
      <c r="F69" s="90" t="s">
        <v>28</v>
      </c>
      <c r="G69" s="91"/>
      <c r="H69" s="92"/>
      <c r="I69" s="93"/>
      <c r="J69" s="94"/>
      <c r="K69" s="95"/>
      <c r="L69" s="96"/>
      <c r="M69" s="115">
        <v>500</v>
      </c>
      <c r="N69" s="116" t="s">
        <v>175</v>
      </c>
      <c r="O69" s="117">
        <f t="shared" si="9"/>
        <v>0.26800000000000002</v>
      </c>
      <c r="P69" s="122">
        <v>30</v>
      </c>
      <c r="Q69" s="118">
        <f t="shared" si="10"/>
        <v>8.0400000000000009</v>
      </c>
      <c r="R69" s="113" t="s">
        <v>56</v>
      </c>
      <c r="S69" s="136">
        <f t="shared" si="7"/>
        <v>16.666666666666668</v>
      </c>
      <c r="T69" s="129">
        <v>134</v>
      </c>
      <c r="U69" s="101">
        <f t="shared" si="6"/>
        <v>13.4</v>
      </c>
      <c r="V69" s="101">
        <f t="shared" si="11"/>
        <v>147.4</v>
      </c>
      <c r="W69" s="119"/>
      <c r="X69" s="101">
        <f t="shared" si="12"/>
        <v>0</v>
      </c>
      <c r="Y69" s="121" t="s">
        <v>187</v>
      </c>
    </row>
    <row r="70" spans="1:25" s="18" customFormat="1" ht="18" x14ac:dyDescent="0.2">
      <c r="A70" s="162"/>
      <c r="B70" s="113"/>
      <c r="C70" s="87" t="s">
        <v>188</v>
      </c>
      <c r="D70" s="114" t="s">
        <v>189</v>
      </c>
      <c r="E70" s="89"/>
      <c r="F70" s="90"/>
      <c r="G70" s="91"/>
      <c r="H70" s="92"/>
      <c r="I70" s="93"/>
      <c r="J70" s="94"/>
      <c r="K70" s="95"/>
      <c r="L70" s="96"/>
      <c r="M70" s="115">
        <v>400</v>
      </c>
      <c r="N70" s="116" t="s">
        <v>158</v>
      </c>
      <c r="O70" s="117">
        <f t="shared" si="9"/>
        <v>0.05</v>
      </c>
      <c r="P70" s="113">
        <v>100</v>
      </c>
      <c r="Q70" s="118">
        <f t="shared" si="10"/>
        <v>5</v>
      </c>
      <c r="R70" s="113" t="s">
        <v>184</v>
      </c>
      <c r="S70" s="136">
        <f t="shared" si="7"/>
        <v>4</v>
      </c>
      <c r="T70" s="129">
        <v>20</v>
      </c>
      <c r="U70" s="101">
        <f t="shared" si="6"/>
        <v>2</v>
      </c>
      <c r="V70" s="101">
        <f t="shared" si="11"/>
        <v>22</v>
      </c>
      <c r="W70" s="119"/>
      <c r="X70" s="101">
        <f t="shared" si="12"/>
        <v>0</v>
      </c>
    </row>
    <row r="71" spans="1:25" s="41" customFormat="1" ht="18" x14ac:dyDescent="0.2">
      <c r="A71" s="163" t="s">
        <v>190</v>
      </c>
      <c r="B71" s="37"/>
      <c r="C71" s="87" t="s">
        <v>191</v>
      </c>
      <c r="D71" s="9" t="s">
        <v>192</v>
      </c>
      <c r="E71" s="51"/>
      <c r="F71" s="54"/>
      <c r="G71" s="57"/>
      <c r="H71" s="60"/>
      <c r="I71" s="63"/>
      <c r="J71" s="66"/>
      <c r="K71" s="69"/>
      <c r="L71" s="72"/>
      <c r="M71" s="37">
        <v>500</v>
      </c>
      <c r="N71" s="37" t="s">
        <v>33</v>
      </c>
      <c r="O71" s="38">
        <f t="shared" si="9"/>
        <v>0.17799999999999999</v>
      </c>
      <c r="P71" s="37">
        <v>15</v>
      </c>
      <c r="Q71" s="39">
        <f t="shared" si="10"/>
        <v>2.67</v>
      </c>
      <c r="R71" s="37" t="s">
        <v>30</v>
      </c>
      <c r="S71" s="138">
        <f t="shared" si="7"/>
        <v>33.333333333333336</v>
      </c>
      <c r="T71" s="131">
        <v>89</v>
      </c>
      <c r="U71" s="38">
        <f t="shared" si="6"/>
        <v>8.9</v>
      </c>
      <c r="V71" s="38">
        <f t="shared" si="11"/>
        <v>97.9</v>
      </c>
      <c r="W71" s="40"/>
      <c r="X71" s="38">
        <f t="shared" si="12"/>
        <v>0</v>
      </c>
    </row>
    <row r="72" spans="1:25" s="41" customFormat="1" ht="18" x14ac:dyDescent="0.2">
      <c r="A72" s="164"/>
      <c r="B72" s="37"/>
      <c r="C72" s="87" t="s">
        <v>193</v>
      </c>
      <c r="D72" s="9" t="s">
        <v>194</v>
      </c>
      <c r="E72" s="51" t="s">
        <v>28</v>
      </c>
      <c r="F72" s="54" t="s">
        <v>28</v>
      </c>
      <c r="G72" s="57" t="s">
        <v>28</v>
      </c>
      <c r="H72" s="60"/>
      <c r="I72" s="63"/>
      <c r="J72" s="66"/>
      <c r="K72" s="69"/>
      <c r="L72" s="72"/>
      <c r="M72" s="42">
        <v>30</v>
      </c>
      <c r="N72" s="43" t="s">
        <v>33</v>
      </c>
      <c r="O72" s="38">
        <f t="shared" si="9"/>
        <v>1.3333333333333333</v>
      </c>
      <c r="P72" s="37">
        <v>1</v>
      </c>
      <c r="Q72" s="39">
        <f t="shared" si="10"/>
        <v>1.3333333333333333</v>
      </c>
      <c r="R72" s="37" t="s">
        <v>75</v>
      </c>
      <c r="S72" s="138">
        <f t="shared" si="7"/>
        <v>30</v>
      </c>
      <c r="T72" s="128">
        <v>40</v>
      </c>
      <c r="U72" s="38">
        <f t="shared" si="6"/>
        <v>4</v>
      </c>
      <c r="V72" s="38">
        <f t="shared" si="11"/>
        <v>44</v>
      </c>
      <c r="W72" s="40"/>
      <c r="X72" s="38">
        <f t="shared" si="12"/>
        <v>0</v>
      </c>
    </row>
    <row r="73" spans="1:25" s="41" customFormat="1" ht="18" x14ac:dyDescent="0.2">
      <c r="A73" s="164"/>
      <c r="B73" s="37"/>
      <c r="C73" s="87" t="s">
        <v>195</v>
      </c>
      <c r="D73" s="9" t="s">
        <v>196</v>
      </c>
      <c r="E73" s="51"/>
      <c r="F73" s="54"/>
      <c r="G73" s="57"/>
      <c r="H73" s="60"/>
      <c r="I73" s="63"/>
      <c r="J73" s="66"/>
      <c r="K73" s="69"/>
      <c r="L73" s="72"/>
      <c r="M73" s="42">
        <v>150</v>
      </c>
      <c r="N73" s="43" t="s">
        <v>33</v>
      </c>
      <c r="O73" s="38">
        <f t="shared" si="9"/>
        <v>0.3</v>
      </c>
      <c r="P73" s="37">
        <v>5</v>
      </c>
      <c r="Q73" s="39">
        <f t="shared" si="10"/>
        <v>1.5</v>
      </c>
      <c r="R73" s="37" t="s">
        <v>49</v>
      </c>
      <c r="S73" s="138">
        <f t="shared" si="7"/>
        <v>30</v>
      </c>
      <c r="T73" s="128">
        <v>45</v>
      </c>
      <c r="U73" s="38">
        <f t="shared" si="6"/>
        <v>4.5</v>
      </c>
      <c r="V73" s="38">
        <f t="shared" si="11"/>
        <v>49.5</v>
      </c>
      <c r="W73" s="40"/>
      <c r="X73" s="38">
        <f t="shared" si="12"/>
        <v>0</v>
      </c>
    </row>
    <row r="74" spans="1:25" s="41" customFormat="1" ht="18" x14ac:dyDescent="0.2">
      <c r="A74" s="164"/>
      <c r="B74" s="37"/>
      <c r="C74" s="87" t="s">
        <v>197</v>
      </c>
      <c r="D74" s="9" t="s">
        <v>198</v>
      </c>
      <c r="E74" s="51"/>
      <c r="F74" s="54"/>
      <c r="G74" s="57"/>
      <c r="H74" s="60"/>
      <c r="I74" s="63"/>
      <c r="J74" s="66"/>
      <c r="K74" s="69"/>
      <c r="L74" s="72"/>
      <c r="M74" s="42">
        <v>150</v>
      </c>
      <c r="N74" s="43" t="s">
        <v>33</v>
      </c>
      <c r="O74" s="38">
        <f t="shared" si="9"/>
        <v>0.54</v>
      </c>
      <c r="P74" s="37">
        <v>1</v>
      </c>
      <c r="Q74" s="39">
        <f t="shared" si="10"/>
        <v>0.54</v>
      </c>
      <c r="R74" s="37" t="s">
        <v>75</v>
      </c>
      <c r="S74" s="138">
        <f t="shared" si="7"/>
        <v>150</v>
      </c>
      <c r="T74" s="128">
        <v>81</v>
      </c>
      <c r="U74" s="38">
        <f t="shared" si="6"/>
        <v>8.1</v>
      </c>
      <c r="V74" s="38">
        <f t="shared" si="11"/>
        <v>89.1</v>
      </c>
      <c r="W74" s="40"/>
      <c r="X74" s="38">
        <f t="shared" si="12"/>
        <v>0</v>
      </c>
    </row>
    <row r="75" spans="1:25" s="41" customFormat="1" ht="18" x14ac:dyDescent="0.2">
      <c r="A75" s="164"/>
      <c r="B75" s="37"/>
      <c r="C75" s="87" t="s">
        <v>199</v>
      </c>
      <c r="D75" s="9" t="s">
        <v>200</v>
      </c>
      <c r="E75" s="51"/>
      <c r="F75" s="54"/>
      <c r="G75" s="57"/>
      <c r="H75" s="60"/>
      <c r="I75" s="63"/>
      <c r="J75" s="66"/>
      <c r="K75" s="69"/>
      <c r="L75" s="72"/>
      <c r="M75" s="42">
        <v>250</v>
      </c>
      <c r="N75" s="43" t="s">
        <v>33</v>
      </c>
      <c r="O75" s="38">
        <f t="shared" si="9"/>
        <v>0.252</v>
      </c>
      <c r="P75" s="37">
        <v>5</v>
      </c>
      <c r="Q75" s="39">
        <f t="shared" si="10"/>
        <v>1.26</v>
      </c>
      <c r="R75" s="37" t="s">
        <v>49</v>
      </c>
      <c r="S75" s="138">
        <f t="shared" si="7"/>
        <v>50</v>
      </c>
      <c r="T75" s="128">
        <v>63</v>
      </c>
      <c r="U75" s="38">
        <f t="shared" si="6"/>
        <v>6.3000000000000007</v>
      </c>
      <c r="V75" s="38">
        <f t="shared" si="11"/>
        <v>69.3</v>
      </c>
      <c r="W75" s="40"/>
      <c r="X75" s="38">
        <f t="shared" si="12"/>
        <v>0</v>
      </c>
    </row>
    <row r="76" spans="1:25" s="41" customFormat="1" ht="18" x14ac:dyDescent="0.2">
      <c r="A76" s="164"/>
      <c r="B76" s="37"/>
      <c r="C76" s="87" t="s">
        <v>201</v>
      </c>
      <c r="D76" s="9" t="s">
        <v>202</v>
      </c>
      <c r="E76" s="51" t="s">
        <v>28</v>
      </c>
      <c r="F76" s="54" t="s">
        <v>28</v>
      </c>
      <c r="G76" s="57" t="s">
        <v>28</v>
      </c>
      <c r="H76" s="60"/>
      <c r="I76" s="63"/>
      <c r="J76" s="66"/>
      <c r="K76" s="69"/>
      <c r="L76" s="72"/>
      <c r="M76" s="42">
        <v>150</v>
      </c>
      <c r="N76" s="43" t="s">
        <v>33</v>
      </c>
      <c r="O76" s="38">
        <f t="shared" si="9"/>
        <v>0.78</v>
      </c>
      <c r="P76" s="37">
        <v>2</v>
      </c>
      <c r="Q76" s="39">
        <f t="shared" si="10"/>
        <v>1.56</v>
      </c>
      <c r="R76" s="37" t="s">
        <v>75</v>
      </c>
      <c r="S76" s="138">
        <f t="shared" si="7"/>
        <v>75</v>
      </c>
      <c r="T76" s="128">
        <v>117</v>
      </c>
      <c r="U76" s="38">
        <f t="shared" si="6"/>
        <v>11.700000000000001</v>
      </c>
      <c r="V76" s="38">
        <f t="shared" si="11"/>
        <v>128.69999999999999</v>
      </c>
      <c r="W76" s="40"/>
      <c r="X76" s="38">
        <f t="shared" si="12"/>
        <v>0</v>
      </c>
    </row>
    <row r="77" spans="1:25" s="41" customFormat="1" ht="18" x14ac:dyDescent="0.2">
      <c r="A77" s="165"/>
      <c r="B77" s="37"/>
      <c r="C77" s="87" t="s">
        <v>203</v>
      </c>
      <c r="D77" s="9" t="s">
        <v>204</v>
      </c>
      <c r="E77" s="51"/>
      <c r="F77" s="54"/>
      <c r="G77" s="57"/>
      <c r="H77" s="60"/>
      <c r="I77" s="63"/>
      <c r="J77" s="66"/>
      <c r="K77" s="69"/>
      <c r="L77" s="72"/>
      <c r="M77" s="42">
        <v>150</v>
      </c>
      <c r="N77" s="43" t="s">
        <v>33</v>
      </c>
      <c r="O77" s="38">
        <f t="shared" si="9"/>
        <v>0.54</v>
      </c>
      <c r="P77" s="37">
        <v>1</v>
      </c>
      <c r="Q77" s="39">
        <f t="shared" si="10"/>
        <v>0.54</v>
      </c>
      <c r="R77" s="37" t="s">
        <v>75</v>
      </c>
      <c r="S77" s="138">
        <f t="shared" si="7"/>
        <v>150</v>
      </c>
      <c r="T77" s="128">
        <v>81</v>
      </c>
      <c r="U77" s="38">
        <f t="shared" si="6"/>
        <v>8.1</v>
      </c>
      <c r="V77" s="38">
        <f t="shared" si="11"/>
        <v>89.1</v>
      </c>
      <c r="W77" s="40"/>
      <c r="X77" s="38">
        <f t="shared" si="12"/>
        <v>0</v>
      </c>
    </row>
    <row r="78" spans="1:25" x14ac:dyDescent="0.2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7"/>
    </row>
    <row r="79" spans="1:25" ht="18" x14ac:dyDescent="0.25">
      <c r="A79" s="168" t="s">
        <v>205</v>
      </c>
      <c r="B79" s="168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9"/>
      <c r="X79" s="49">
        <f>SUM(X3:X77)</f>
        <v>1.58</v>
      </c>
    </row>
    <row r="80" spans="1:25" ht="18" x14ac:dyDescent="0.25">
      <c r="A80" s="168" t="s">
        <v>20</v>
      </c>
      <c r="B80" s="168"/>
      <c r="C80" s="168"/>
      <c r="D80" s="168" t="s">
        <v>20</v>
      </c>
      <c r="E80" s="168"/>
      <c r="F80" s="168"/>
      <c r="G80" s="168"/>
      <c r="H80" s="168"/>
      <c r="I80" s="168"/>
      <c r="J80" s="168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9"/>
      <c r="X80" s="1">
        <f>X79*0.1</f>
        <v>0.15800000000000003</v>
      </c>
    </row>
    <row r="81" spans="1:24" ht="18" x14ac:dyDescent="0.25">
      <c r="A81" s="168" t="s">
        <v>206</v>
      </c>
      <c r="B81" s="168"/>
      <c r="C81" s="168"/>
      <c r="D81" s="168" t="s">
        <v>207</v>
      </c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9"/>
      <c r="X81" s="1">
        <f>X79+X80</f>
        <v>1.738</v>
      </c>
    </row>
    <row r="82" spans="1:24" ht="18" x14ac:dyDescent="0.25">
      <c r="A82" s="158" t="s">
        <v>207</v>
      </c>
      <c r="B82" s="158"/>
      <c r="C82" s="158"/>
      <c r="D82" s="158" t="s">
        <v>208</v>
      </c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9"/>
      <c r="X82" s="4">
        <v>100</v>
      </c>
    </row>
    <row r="83" spans="1:24" ht="18" x14ac:dyDescent="0.25">
      <c r="A83" s="158" t="s">
        <v>209</v>
      </c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9"/>
      <c r="X83" s="4">
        <f>X82-X81</f>
        <v>98.262</v>
      </c>
    </row>
    <row r="85" spans="1:24" ht="18" x14ac:dyDescent="0.25">
      <c r="D85" s="45" t="s">
        <v>210</v>
      </c>
    </row>
    <row r="86" spans="1:24" x14ac:dyDescent="0.2">
      <c r="D86" s="11" t="s">
        <v>211</v>
      </c>
    </row>
  </sheetData>
  <autoFilter ref="A2:X77" xr:uid="{E84387EF-87D0-41AE-B98D-F8F5922B400B}">
    <filterColumn colId="12" showButton="0"/>
  </autoFilter>
  <mergeCells count="16">
    <mergeCell ref="A21:A25"/>
    <mergeCell ref="A26:A45"/>
    <mergeCell ref="A46:A57"/>
    <mergeCell ref="A82:W82"/>
    <mergeCell ref="A83:W83"/>
    <mergeCell ref="A58:A70"/>
    <mergeCell ref="A71:A77"/>
    <mergeCell ref="A78:X78"/>
    <mergeCell ref="A79:W79"/>
    <mergeCell ref="A80:W80"/>
    <mergeCell ref="A81:W81"/>
    <mergeCell ref="B1:R1"/>
    <mergeCell ref="T1:V1"/>
    <mergeCell ref="M2:N2"/>
    <mergeCell ref="A3:A6"/>
    <mergeCell ref="A7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 Treatm Cost Calc (FY27)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Jemima Richards</dc:creator>
  <cp:keywords/>
  <dc:description/>
  <cp:lastModifiedBy>sophie o'sullivan</cp:lastModifiedBy>
  <cp:revision/>
  <dcterms:created xsi:type="dcterms:W3CDTF">2018-02-15T06:57:15Z</dcterms:created>
  <dcterms:modified xsi:type="dcterms:W3CDTF">2026-08-04T03:31:20Z</dcterms:modified>
  <cp:category/>
  <cp:contentStatus/>
</cp:coreProperties>
</file>